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0" documentId="120_S{2AC9BD13-BADA-5192-A53E-5A8FF88502F6}" xr6:coauthVersionLast="47" xr6:coauthVersionMax="47" xr10:uidLastSave="{E1F6EAD6-591F-451A-9F33-73C9429B5981}"/>
  <bookViews>
    <workbookView xWindow="-109" yWindow="-109" windowWidth="26301" windowHeight="14169"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0" i="4" l="1"/>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4" i="5"/>
  <c r="G4" i="5"/>
  <c r="I4" i="5"/>
  <c r="J4" i="5"/>
  <c r="L4" i="5"/>
  <c r="G3" i="5"/>
  <c r="G2" i="4"/>
  <c r="J2" i="1"/>
  <c r="L2" i="1"/>
  <c r="L3" i="4"/>
  <c r="L4" i="4"/>
  <c r="L5" i="4"/>
  <c r="L6" i="4"/>
  <c r="L7" i="4"/>
  <c r="L8" i="4"/>
  <c r="L9" i="4"/>
  <c r="L10" i="4"/>
  <c r="L11" i="4"/>
  <c r="L12" i="4"/>
  <c r="L13" i="4"/>
  <c r="L14" i="4"/>
  <c r="J3" i="4"/>
  <c r="J4" i="4"/>
  <c r="J5" i="4"/>
  <c r="J6" i="4"/>
  <c r="J7" i="4"/>
  <c r="J8" i="4"/>
  <c r="J9" i="4"/>
  <c r="J10" i="4"/>
  <c r="J11" i="4"/>
  <c r="J12" i="4"/>
  <c r="J13" i="4"/>
  <c r="J14" i="4"/>
  <c r="I3" i="4"/>
  <c r="I4" i="4"/>
  <c r="I5" i="4"/>
  <c r="I6" i="4"/>
  <c r="I7" i="4"/>
  <c r="I8" i="4"/>
  <c r="I9" i="4"/>
  <c r="I10" i="4"/>
  <c r="I11" i="4"/>
  <c r="I12" i="4"/>
  <c r="I13" i="4"/>
  <c r="I14" i="4"/>
  <c r="G3" i="4"/>
  <c r="G4" i="4"/>
  <c r="G5" i="4"/>
  <c r="G6" i="4"/>
  <c r="G7" i="4"/>
  <c r="G8" i="4"/>
  <c r="G9" i="4"/>
  <c r="G10" i="4"/>
  <c r="G11" i="4"/>
  <c r="G12" i="4"/>
  <c r="G13" i="4"/>
  <c r="G14" i="4"/>
  <c r="B3" i="4"/>
  <c r="B4" i="4"/>
  <c r="B5" i="4"/>
  <c r="B6" i="4"/>
  <c r="B7" i="4"/>
  <c r="B8" i="4"/>
  <c r="B9" i="4"/>
  <c r="B10" i="4"/>
  <c r="B11" i="4"/>
  <c r="B12" i="4"/>
  <c r="B13" i="4"/>
  <c r="B1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alcChain>
</file>

<file path=xl/sharedStrings.xml><?xml version="1.0" encoding="utf-8"?>
<sst xmlns="http://schemas.openxmlformats.org/spreadsheetml/2006/main" count="180267" uniqueCount="39119">
  <si>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</si>
  <si>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</si>
  <si>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</si>
  <si>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</si>
  <si>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</si>
  <si>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</si>
  <si>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</si>
  <si>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</si>
  <si>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</si>
  <si>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</si>
  <si>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</si>
  <si>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</si>
  <si>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</si>
  <si>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</si>
  <si>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</si>
  <si>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</si>
  <si>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</si>
  <si>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</si>
  <si>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</si>
  <si>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</si>
  <si>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</si>
  <si>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</si>
  <si>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</si>
  <si>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</si>
  <si>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</si>
  <si>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</si>
  <si>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</si>
  <si>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</si>
  <si>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</si>
  <si>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</si>
  <si>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</si>
  <si>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</si>
  <si>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</si>
  <si>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</si>
  <si>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</si>
  <si>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</si>
  <si>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</si>
  <si>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</si>
  <si>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</si>
  <si>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</si>
  <si>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</si>
  <si>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</si>
  <si>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</si>
  <si>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</si>
  <si>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</si>
  <si>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</si>
  <si>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</si>
  <si>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</si>
  <si>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</si>
  <si>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</si>
  <si>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</si>
  <si>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</si>
  <si>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</si>
  <si>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</si>
  <si>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</si>
  <si>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</si>
  <si>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</si>
  <si>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</si>
  <si>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</si>
  <si>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</si>
  <si>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</si>
  <si>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</si>
  <si>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</si>
  <si>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</si>
  <si>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</si>
  <si>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</si>
  <si>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</si>
  <si>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</si>
  <si>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</si>
  <si>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</si>
  <si>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</si>
  <si>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</si>
  <si>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</si>
  <si>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</si>
  <si>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</si>
  <si>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</si>
  <si>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</si>
  <si>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</si>
  <si>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</si>
  <si>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</si>
  <si>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</si>
  <si>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</si>
  <si>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</si>
  <si>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</si>
  <si>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</si>
  <si>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</si>
  <si>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</si>
  <si>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</si>
  <si>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</si>
  <si>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</si>
  <si>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</si>
  <si>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</si>
  <si>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</si>
  <si>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</si>
  <si>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</si>
  <si>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</si>
  <si>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</si>
  <si>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</si>
  <si>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</si>
  <si>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</si>
  <si>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</si>
  <si>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</si>
  <si>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</si>
  <si>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</si>
  <si>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</si>
  <si>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</si>
  <si>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</si>
  <si>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</si>
  <si>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</si>
  <si>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</si>
  <si>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</si>
  <si>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</si>
  <si>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</si>
  <si>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</si>
  <si>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</si>
  <si>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</si>
  <si>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</si>
  <si>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</si>
  <si>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</si>
  <si>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</si>
  <si>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</si>
  <si>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</si>
  <si>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</si>
  <si>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</si>
  <si>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</si>
  <si>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</si>
  <si>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</si>
  <si>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</si>
  <si>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</si>
  <si>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</si>
  <si>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</si>
  <si>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</si>
  <si>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</si>
  <si>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</si>
  <si>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</si>
  <si>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</si>
  <si>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</si>
  <si>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</si>
  <si>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</si>
  <si>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</si>
  <si>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</si>
  <si>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</si>
  <si>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</si>
  <si>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</si>
  <si>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</si>
  <si>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</si>
  <si>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</si>
  <si>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</si>
  <si>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</si>
  <si>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</si>
  <si>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</si>
  <si>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</si>
  <si>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</si>
  <si>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</si>
  <si>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</si>
  <si>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</si>
  <si>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</si>
  <si>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</si>
  <si>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</si>
  <si>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</si>
  <si>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</si>
  <si>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</si>
  <si>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</si>
  <si>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</si>
  <si>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</si>
  <si>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</si>
  <si>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</si>
  <si>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</si>
  <si>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</si>
  <si>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</si>
  <si>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</si>
  <si>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</si>
  <si>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</si>
  <si>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</si>
  <si>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</si>
  <si>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</si>
  <si>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</si>
  <si>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</si>
  <si>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</si>
  <si>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</si>
  <si>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</si>
  <si>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</si>
  <si>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</si>
  <si>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</si>
  <si>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</si>
  <si>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</si>
  <si>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</si>
  <si>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</si>
  <si>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</si>
  <si>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</si>
  <si>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</si>
  <si>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</si>
  <si>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</si>
  <si>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</si>
  <si>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</si>
  <si>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</si>
  <si>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</si>
  <si>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</si>
  <si>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</si>
  <si>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</si>
  <si>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</si>
  <si>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</si>
  <si>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</si>
  <si>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</si>
  <si>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</si>
  <si>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</si>
  <si>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</si>
  <si>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</si>
  <si>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</si>
  <si>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</si>
  <si>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</si>
  <si>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</si>
  <si>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</si>
  <si>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</si>
  <si>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</si>
  <si>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</si>
  <si>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</si>
  <si>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</si>
  <si>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</si>
  <si>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</si>
  <si>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</si>
  <si>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</si>
  <si>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</si>
  <si>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</si>
  <si>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</si>
  <si>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</si>
  <si>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</si>
  <si>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</si>
  <si>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</si>
  <si>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</si>
  <si>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</si>
  <si>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</si>
  <si>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</si>
  <si>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</si>
  <si>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</si>
  <si>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</si>
  <si>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</si>
  <si>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</si>
  <si>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</si>
  <si>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</si>
  <si>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</si>
  <si>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</si>
  <si>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</si>
  <si>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</si>
  <si>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</si>
  <si>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</si>
  <si>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</si>
  <si>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</si>
  <si>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</si>
  <si>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</si>
  <si>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</si>
  <si>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</si>
  <si>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</si>
  <si>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</si>
  <si>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</si>
  <si>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</si>
  <si>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</si>
  <si>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</si>
  <si>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</si>
  <si>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</si>
  <si>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</si>
  <si>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</si>
  <si>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</si>
  <si>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</si>
  <si>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</si>
  <si>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</si>
  <si>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</si>
  <si>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</si>
  <si>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</si>
  <si>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</si>
  <si>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</si>
  <si>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</si>
  <si>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</si>
  <si>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</si>
  <si>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</si>
  <si>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</si>
  <si>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</si>
  <si>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</si>
  <si>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</si>
  <si>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</si>
  <si>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</si>
  <si>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</si>
  <si>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</si>
  <si>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</si>
  <si>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</si>
  <si>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</si>
  <si>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</si>
  <si>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</si>
  <si>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</si>
  <si>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</si>
  <si>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</si>
  <si>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</si>
  <si>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</si>
  <si>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</si>
  <si>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</si>
  <si>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</si>
  <si>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</si>
  <si>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</si>
  <si>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</si>
  <si>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</si>
  <si>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</si>
  <si>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</si>
  <si>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</si>
  <si>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</si>
  <si>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</si>
  <si>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</si>
  <si>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</si>
  <si>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</si>
  <si>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</si>
  <si>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</si>
  <si>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</si>
  <si>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</si>
  <si>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</si>
  <si>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</si>
  <si>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</si>
  <si>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</si>
  <si>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</si>
  <si>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</si>
  <si>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</si>
  <si>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</si>
  <si>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</si>
  <si>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</si>
  <si>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</si>
  <si>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</si>
  <si>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</si>
  <si>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</si>
  <si>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</si>
  <si>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</si>
  <si>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</si>
  <si>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</si>
  <si>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</si>
  <si>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</si>
  <si>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</si>
  <si>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</si>
  <si>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</si>
  <si>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</si>
  <si>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</si>
  <si>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</si>
  <si>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</si>
  <si>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</si>
  <si>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</si>
  <si>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</si>
  <si>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</si>
  <si>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</si>
  <si>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</si>
  <si>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</si>
  <si>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</si>
  <si>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</si>
  <si>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</si>
  <si>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</si>
  <si>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</si>
  <si>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</si>
  <si>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</si>
  <si>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</si>
  <si>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</si>
  <si>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</si>
  <si>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</si>
  <si>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</si>
  <si>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</si>
  <si>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</si>
  <si>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</si>
  <si>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</si>
  <si>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</si>
  <si>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</si>
  <si>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</si>
  <si>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</si>
  <si>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</si>
  <si>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</si>
  <si>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</si>
  <si>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</si>
  <si>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</si>
  <si>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</si>
  <si>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</si>
  <si>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</si>
  <si>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</si>
  <si>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</si>
  <si>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</si>
  <si>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</si>
  <si>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</si>
  <si>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</si>
  <si>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</si>
  <si>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</si>
  <si>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</si>
  <si>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</si>
  <si>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</si>
  <si>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</si>
  <si>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</si>
  <si>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</si>
  <si>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</si>
  <si>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</si>
  <si>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</si>
  <si>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</si>
  <si>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</si>
  <si>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</si>
  <si>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</si>
  <si>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</si>
  <si>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</si>
  <si>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</si>
  <si>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</si>
  <si>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</si>
  <si>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</si>
  <si>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</si>
  <si>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</si>
  <si>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</si>
  <si>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</si>
  <si>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</si>
  <si>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</si>
  <si>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</si>
  <si>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</si>
  <si>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</si>
  <si>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</si>
  <si>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</si>
  <si>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</si>
  <si>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</si>
  <si>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</si>
  <si>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</si>
  <si>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</si>
  <si>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</si>
  <si>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</si>
  <si>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</si>
  <si>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</si>
  <si>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</si>
  <si>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</si>
  <si>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</si>
  <si>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</si>
  <si>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</si>
  <si>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</si>
  <si>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</si>
  <si>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</si>
  <si>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</si>
  <si>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</si>
  <si>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</si>
  <si>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</si>
  <si>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</si>
  <si>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</si>
  <si>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</si>
  <si>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</si>
  <si>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</si>
  <si>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</si>
  <si>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</si>
  <si>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</si>
  <si>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</si>
  <si>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</si>
  <si>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</si>
  <si>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</si>
  <si>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</si>
  <si>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</si>
  <si>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</si>
  <si>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</si>
  <si>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</si>
  <si>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</si>
  <si>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</si>
  <si>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</si>
  <si>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</si>
  <si>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</si>
  <si>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</si>
  <si>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</si>
  <si>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</si>
  <si>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</si>
  <si>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</si>
  <si>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</si>
  <si>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</si>
  <si>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</si>
  <si>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</si>
  <si>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</si>
  <si>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</si>
  <si>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</si>
  <si>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</si>
  <si>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</si>
  <si>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</si>
  <si>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</si>
  <si>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</si>
  <si>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</si>
  <si>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</si>
  <si>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</si>
  <si>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</si>
  <si>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</si>
  <si>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</si>
  <si>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</si>
  <si>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</si>
  <si>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</si>
  <si>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</si>
  <si>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</si>
  <si>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</si>
  <si>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</si>
  <si>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</si>
  <si>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</si>
  <si>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</si>
  <si>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</si>
  <si>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</si>
  <si>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</si>
  <si>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</si>
  <si>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</si>
  <si>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</si>
  <si>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</si>
  <si>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</si>
  <si>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</si>
  <si>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</si>
  <si>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</si>
  <si>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</si>
  <si>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</si>
  <si>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</si>
  <si>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</si>
  <si>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</si>
  <si>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</si>
  <si>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</si>
  <si>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</si>
  <si>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</si>
  <si>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</si>
  <si>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</si>
  <si>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</si>
  <si>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</si>
  <si>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</si>
  <si>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</si>
  <si>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</si>
  <si>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</si>
  <si>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</si>
  <si>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</si>
  <si>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</si>
  <si>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</si>
  <si>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</si>
  <si>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</si>
  <si>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</si>
  <si>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</si>
  <si>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</si>
  <si>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</si>
  <si>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</si>
  <si>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</si>
  <si>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</si>
  <si>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</si>
  <si>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</si>
  <si>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</si>
  <si>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</si>
  <si>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</si>
  <si>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</si>
  <si>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</si>
  <si>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</si>
  <si>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</si>
  <si>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</si>
  <si>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</si>
  <si>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</si>
  <si>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</si>
  <si>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</si>
  <si>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</si>
  <si>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</si>
  <si>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</si>
  <si>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</si>
  <si>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</si>
  <si>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</si>
  <si>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</si>
  <si>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</si>
  <si>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</si>
  <si>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</si>
  <si>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</si>
  <si>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</si>
  <si>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</si>
  <si>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</si>
  <si>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</si>
  <si>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</si>
  <si>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</si>
  <si>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</si>
  <si>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</si>
  <si>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</si>
  <si>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</si>
  <si>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</si>
  <si>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</si>
  <si>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</si>
  <si>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</si>
  <si>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</si>
  <si>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</si>
  <si>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</si>
  <si>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</si>
  <si>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</si>
  <si>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</si>
  <si>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</si>
  <si>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</si>
  <si>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</si>
  <si>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</si>
  <si>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</si>
  <si>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</si>
  <si>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</si>
  <si>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</si>
  <si>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</si>
  <si>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</si>
  <si>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</si>
  <si>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</si>
  <si>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</si>
  <si>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</si>
  <si>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</si>
  <si>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</si>
  <si>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</si>
  <si>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</si>
  <si>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</si>
  <si>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</si>
  <si>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</si>
  <si>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</si>
  <si>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</si>
  <si>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</si>
  <si>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</si>
  <si>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</si>
  <si>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</si>
  <si>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</si>
  <si>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</si>
  <si>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</si>
  <si>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</si>
  <si>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</si>
  <si>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</si>
  <si>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</si>
  <si>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</si>
  <si>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</si>
  <si>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</si>
  <si>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</si>
  <si>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</si>
  <si>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</si>
  <si>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</si>
  <si>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</si>
  <si>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</si>
  <si>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</si>
  <si>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</si>
  <si>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</si>
  <si>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</si>
  <si>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</si>
  <si>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</si>
  <si>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</si>
  <si>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</si>
  <si>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</si>
  <si>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</si>
  <si>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</si>
  <si>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</si>
  <si>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</si>
  <si>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</si>
  <si>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</si>
  <si>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</si>
  <si>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</si>
  <si>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</si>
  <si>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</si>
  <si>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</si>
  <si>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</si>
  <si>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</si>
  <si>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</si>
  <si>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</si>
  <si>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</si>
  <si>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</si>
  <si>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</si>
  <si>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</si>
  <si>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</si>
  <si>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</si>
  <si>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</si>
  <si>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</si>
  <si>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</si>
  <si>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</si>
  <si>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</si>
  <si>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</si>
  <si>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</si>
  <si>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</si>
  <si>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</si>
  <si>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</si>
  <si>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</si>
  <si>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</si>
  <si>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</si>
  <si>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</si>
  <si>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</si>
  <si>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</si>
  <si>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</si>
  <si>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</si>
  <si>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</si>
  <si>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</si>
  <si>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</si>
  <si>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</si>
  <si>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</si>
  <si>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</si>
  <si>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</si>
  <si>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</si>
  <si>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</si>
  <si>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</si>
  <si>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</si>
  <si>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</si>
  <si>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</si>
  <si>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</si>
  <si>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</si>
  <si>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</si>
  <si>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</si>
  <si>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</si>
  <si>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</si>
  <si>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</si>
  <si>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</si>
  <si>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</si>
  <si>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</si>
  <si>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</si>
  <si>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</si>
  <si>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</si>
  <si>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</si>
  <si>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</si>
  <si>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</si>
  <si>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</si>
  <si>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</si>
  <si>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</si>
  <si>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</si>
  <si>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</si>
  <si>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</si>
  <si>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</si>
  <si>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</si>
  <si>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</si>
  <si>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</si>
  <si>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</si>
  <si>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</si>
  <si>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</si>
  <si>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</si>
  <si>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</si>
  <si>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</si>
  <si>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</si>
  <si>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</si>
  <si>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</si>
  <si>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</si>
  <si>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</si>
  <si>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</si>
  <si>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</si>
  <si>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</si>
  <si>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</si>
  <si>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</si>
  <si>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</si>
  <si>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</si>
  <si>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</si>
  <si>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</si>
  <si>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</si>
  <si>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</si>
  <si>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</si>
  <si>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</si>
  <si>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</si>
  <si>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</si>
  <si>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</si>
  <si>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</si>
  <si>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</si>
  <si>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</si>
  <si>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</si>
  <si>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</si>
  <si>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</si>
  <si>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</si>
  <si>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</si>
  <si>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</si>
  <si>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</si>
  <si>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</si>
  <si>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</si>
  <si>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</si>
  <si>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</si>
  <si>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</si>
  <si>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</si>
  <si>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</si>
  <si>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</si>
  <si>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</si>
  <si>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</si>
  <si>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</si>
  <si>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</si>
  <si>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</si>
  <si>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</si>
  <si>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</si>
  <si>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</si>
  <si>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</si>
  <si>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</si>
  <si>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</si>
  <si>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</si>
  <si>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</si>
  <si>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</si>
  <si>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</si>
  <si>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</si>
  <si>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</si>
  <si>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</si>
  <si>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</si>
  <si>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</si>
  <si>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</si>
  <si>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</si>
  <si>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</si>
  <si>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</si>
  <si>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</si>
  <si>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</si>
  <si>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</si>
  <si>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</si>
  <si>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</si>
  <si>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</si>
  <si>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</si>
  <si>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</si>
  <si>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</si>
  <si>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</si>
  <si>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</si>
  <si>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</si>
  <si>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</si>
  <si>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</si>
  <si>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</si>
  <si>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</si>
  <si>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</si>
  <si>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</si>
  <si>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</si>
  <si>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</si>
  <si>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</si>
  <si>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</si>
  <si>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</si>
  <si>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</si>
  <si>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</si>
  <si>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</si>
  <si>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</si>
  <si>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</si>
  <si>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</si>
  <si>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</si>
  <si>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</si>
  <si>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</si>
  <si>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</si>
  <si>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</si>
  <si>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</si>
  <si>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</si>
  <si>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</si>
  <si>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</si>
  <si>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</si>
  <si>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</si>
  <si>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</si>
  <si>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</si>
  <si>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</si>
  <si>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</si>
  <si>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</si>
  <si>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</si>
  <si>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</si>
  <si>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</si>
  <si>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</si>
  <si>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</si>
  <si>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</si>
  <si>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</si>
  <si>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</si>
  <si>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</si>
  <si>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</si>
  <si>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</si>
  <si>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</si>
  <si>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</si>
  <si>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</si>
  <si>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</si>
  <si>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</si>
  <si>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</si>
  <si>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</si>
  <si>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</si>
  <si>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</si>
  <si>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</si>
  <si>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</si>
  <si>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</si>
  <si>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</si>
  <si>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</si>
  <si>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</si>
  <si>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</si>
  <si>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</si>
  <si>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</si>
  <si>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</si>
  <si>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</si>
  <si>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</si>
  <si>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</si>
  <si>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</si>
  <si>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</si>
  <si>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</si>
  <si>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</si>
  <si>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</si>
  <si>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</si>
  <si>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</si>
  <si>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</si>
  <si>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</si>
  <si>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</si>
  <si>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</si>
  <si>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</si>
  <si>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</si>
  <si>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</si>
  <si>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</si>
  <si>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</si>
  <si>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</si>
  <si>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</si>
  <si>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</si>
  <si>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</si>
  <si>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</si>
  <si>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</si>
  <si>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</si>
  <si>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</si>
  <si>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</si>
  <si>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</si>
  <si>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</si>
  <si>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</si>
  <si>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</si>
  <si>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</si>
  <si>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</si>
  <si>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</si>
  <si>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</si>
  <si>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</si>
  <si>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</si>
  <si>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</si>
  <si>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</si>
  <si>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</si>
  <si>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</si>
  <si>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</si>
  <si>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</si>
  <si>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</si>
  <si>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</si>
  <si>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</si>
  <si>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</si>
  <si>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</si>
  <si>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</si>
  <si>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</si>
  <si>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</si>
  <si>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</si>
  <si>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</si>
  <si>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</si>
  <si>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</si>
  <si>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</si>
  <si>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</si>
  <si>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</si>
  <si>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</si>
  <si>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</si>
  <si>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</si>
  <si>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</si>
  <si>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</si>
  <si>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</si>
  <si>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</si>
  <si>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</si>
  <si>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</si>
  <si>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</si>
  <si>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</si>
  <si>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</si>
  <si>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</si>
  <si>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</si>
  <si>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</si>
  <si>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</si>
  <si>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</si>
  <si>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</si>
  <si>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</si>
  <si>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</si>
  <si>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</si>
  <si>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</si>
  <si>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</si>
  <si>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</si>
  <si>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</si>
  <si>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</si>
  <si>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</si>
  <si>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</si>
  <si>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</si>
  <si>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</si>
  <si>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</si>
  <si>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</si>
  <si>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</si>
  <si>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</si>
  <si>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</si>
  <si>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</si>
  <si>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</si>
  <si>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</si>
  <si>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</si>
  <si>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</si>
  <si>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</si>
  <si>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</si>
  <si>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</si>
  <si>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</si>
  <si>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</si>
  <si>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</si>
  <si>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</si>
  <si>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</si>
  <si>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</si>
  <si>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</si>
  <si>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</si>
  <si>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</si>
  <si>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</si>
  <si>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</si>
  <si>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</si>
  <si>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</si>
  <si>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</si>
  <si>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</si>
  <si>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</si>
  <si>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</si>
  <si>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</si>
  <si>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</si>
  <si>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</si>
  <si>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</si>
  <si>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</si>
  <si>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</si>
  <si>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</si>
  <si>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</si>
  <si>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</si>
  <si>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</si>
  <si>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</si>
  <si>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</si>
  <si>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</si>
  <si>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</si>
  <si>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</si>
  <si>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</si>
  <si>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</si>
  <si>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</si>
  <si>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</si>
  <si>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</si>
  <si>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</si>
  <si>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</si>
  <si>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</si>
  <si>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</si>
  <si>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</si>
  <si>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</si>
  <si>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</si>
  <si>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</si>
  <si>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</si>
  <si>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</si>
  <si>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</si>
  <si>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</si>
  <si>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</si>
  <si>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</si>
  <si>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</si>
  <si>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</si>
  <si>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</si>
  <si>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</si>
  <si>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</si>
  <si>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</si>
  <si>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</si>
  <si>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</si>
  <si>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</si>
  <si>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</si>
  <si>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</si>
  <si>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</si>
  <si>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</si>
  <si>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</si>
  <si>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</si>
  <si>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</si>
  <si>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</si>
  <si>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</si>
  <si>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</si>
  <si>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</si>
  <si>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</si>
  <si>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</si>
  <si>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</si>
  <si>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</si>
  <si>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</si>
  <si>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</si>
  <si>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</si>
  <si>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</si>
  <si>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</si>
  <si>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</si>
  <si>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</si>
  <si>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</si>
  <si>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</si>
  <si>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</si>
  <si>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</si>
  <si>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</si>
  <si>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</si>
  <si>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</si>
  <si>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</si>
  <si>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</si>
  <si>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</si>
  <si>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</si>
  <si>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</si>
  <si>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</si>
  <si>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</si>
  <si>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</si>
  <si>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</si>
  <si>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</si>
  <si>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</si>
  <si>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</si>
  <si>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</si>
  <si>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</si>
  <si>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</si>
  <si>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</si>
  <si>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</si>
  <si>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</si>
  <si>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</si>
  <si>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</si>
  <si>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</si>
  <si>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</si>
  <si>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</si>
  <si>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</si>
  <si>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</si>
  <si>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</si>
  <si>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</si>
  <si>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</si>
  <si>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</si>
  <si>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</si>
  <si>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</si>
  <si>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</si>
  <si>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</si>
  <si>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</si>
  <si>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</si>
  <si>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</si>
  <si>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</si>
  <si>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</si>
  <si>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</si>
  <si>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</si>
  <si>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</si>
  <si>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</si>
  <si>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</si>
  <si>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</si>
  <si>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</si>
  <si>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</si>
  <si>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</si>
  <si>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</si>
  <si>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</si>
  <si>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</si>
  <si>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</si>
  <si>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</si>
  <si>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</si>
  <si>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</si>
  <si>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</si>
  <si>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</si>
  <si>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</si>
  <si>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</si>
  <si>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</si>
  <si>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</si>
  <si>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</si>
  <si>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</si>
  <si>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</si>
  <si>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</si>
  <si>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</si>
  <si>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</si>
  <si>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</si>
  <si>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</si>
  <si>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</si>
  <si>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</si>
  <si>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</si>
  <si>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</si>
  <si>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</si>
  <si>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</si>
  <si>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</si>
  <si>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</si>
  <si>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</si>
  <si>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</si>
  <si>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</si>
  <si>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</si>
  <si>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</si>
  <si>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</si>
  <si>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</si>
  <si>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</si>
  <si>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</si>
  <si>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</si>
  <si>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</si>
  <si>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</si>
  <si>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</si>
  <si>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</si>
  <si>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</si>
  <si>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</si>
  <si>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</si>
  <si>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</si>
  <si>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</si>
  <si>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</si>
  <si>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</si>
  <si>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</si>
  <si>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</si>
  <si>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</si>
  <si>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</si>
  <si>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</si>
  <si>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</si>
  <si>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</si>
  <si>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</si>
  <si>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</si>
  <si>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</si>
  <si>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</si>
  <si>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</si>
  <si>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</si>
  <si>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</si>
  <si>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</si>
  <si>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</si>
  <si>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</si>
  <si>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</si>
  <si>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</si>
  <si>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</si>
  <si>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</si>
  <si>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</si>
  <si>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</si>
  <si>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</si>
  <si>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</si>
  <si>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</si>
  <si>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</si>
  <si>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</si>
  <si>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</si>
  <si>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</si>
  <si>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</si>
  <si>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</si>
  <si>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</si>
  <si>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</si>
  <si>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</si>
  <si>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</si>
  <si>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</si>
  <si>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</si>
  <si>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</si>
  <si>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</si>
  <si>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</si>
  <si>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</si>
  <si>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</si>
  <si>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</si>
  <si>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</si>
  <si>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</si>
  <si>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</si>
  <si>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</si>
  <si>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</si>
  <si>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</si>
  <si>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</si>
  <si>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</si>
  <si>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</si>
  <si>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</si>
  <si>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</si>
  <si>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</si>
  <si>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</si>
  <si>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</si>
  <si>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</si>
  <si>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</si>
  <si>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</si>
  <si>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</si>
  <si>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</si>
  <si>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</si>
  <si>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</si>
  <si>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</si>
  <si>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</si>
  <si>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</si>
  <si>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</si>
  <si>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</si>
  <si>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</si>
  <si>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</si>
  <si>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</si>
  <si>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</si>
  <si>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</si>
  <si>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</si>
  <si>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</si>
  <si>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</si>
  <si>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</si>
  <si>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</si>
  <si>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</si>
  <si>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</si>
  <si>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</si>
  <si>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</si>
  <si>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</si>
  <si>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</si>
  <si>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</si>
  <si>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</si>
  <si>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</si>
  <si>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</si>
  <si>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</si>
  <si>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</si>
  <si>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</si>
  <si>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</si>
  <si>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</si>
  <si>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</si>
  <si>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</si>
  <si>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</si>
  <si>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</si>
  <si>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</si>
  <si>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</si>
  <si>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</si>
  <si>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</si>
  <si>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</si>
  <si>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</si>
  <si>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</si>
  <si>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</si>
  <si>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</si>
  <si>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</si>
  <si>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</si>
  <si>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</si>
  <si>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</si>
  <si>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</si>
  <si>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</si>
  <si>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</si>
  <si>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</si>
  <si>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</si>
  <si>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</si>
  <si>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</si>
  <si>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</si>
  <si>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</si>
  <si>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</si>
  <si>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</si>
  <si>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</si>
  <si>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</si>
  <si>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</si>
  <si>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</si>
  <si>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</si>
  <si>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</si>
  <si>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</si>
  <si>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</si>
  <si>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</si>
  <si>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</si>
  <si>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</si>
  <si>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</si>
  <si>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</si>
  <si>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</si>
  <si>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</si>
  <si>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</si>
  <si>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</si>
  <si>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</si>
  <si>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</si>
  <si>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</si>
  <si>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</si>
  <si>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</si>
  <si>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</si>
  <si>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</si>
  <si>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</si>
  <si>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</si>
  <si>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</si>
  <si>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</si>
  <si>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</si>
  <si>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</si>
  <si>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</si>
  <si>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</si>
  <si>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</si>
  <si>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</si>
  <si>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</si>
  <si>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</si>
  <si>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</si>
  <si>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</si>
  <si>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</si>
  <si>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</si>
  <si>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</si>
  <si>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</si>
  <si>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</si>
  <si>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</si>
  <si>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</si>
  <si>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</si>
  <si>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</si>
  <si>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</si>
  <si>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</si>
  <si>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</si>
  <si>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</si>
  <si>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</si>
  <si>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</si>
  <si>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</si>
  <si>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</si>
  <si>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</si>
  <si>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</si>
  <si>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</si>
  <si>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</si>
  <si>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</si>
  <si>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</si>
  <si>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</si>
  <si>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</si>
  <si>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</si>
  <si>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</si>
  <si>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</si>
  <si>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</si>
  <si>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</si>
  <si>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</si>
  <si>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</si>
  <si>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</si>
  <si>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</si>
  <si>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</si>
  <si>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</si>
  <si>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</si>
  <si>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</si>
  <si>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</si>
  <si>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</si>
  <si>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</si>
  <si>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</si>
  <si>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</si>
  <si>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</si>
  <si>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</si>
  <si>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</si>
  <si>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</si>
  <si>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</si>
  <si>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</si>
  <si>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</si>
  <si>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</si>
  <si>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</si>
  <si>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</si>
  <si>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</si>
  <si>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</si>
  <si>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</si>
  <si>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</si>
  <si>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</si>
  <si>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</si>
  <si>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</si>
  <si>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</si>
  <si>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</si>
  <si>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</si>
  <si>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</si>
  <si>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</si>
  <si>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</si>
  <si>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</si>
  <si>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</si>
  <si>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</si>
  <si>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</si>
  <si>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</si>
  <si>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</si>
  <si>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</si>
  <si>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</si>
  <si>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</si>
  <si>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</si>
  <si>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</si>
  <si>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</si>
  <si>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</si>
  <si>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</si>
  <si>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</si>
  <si>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</si>
  <si>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</si>
  <si>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</si>
  <si>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</si>
  <si>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</si>
  <si>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</si>
  <si>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</si>
  <si>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</si>
  <si>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</si>
  <si>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</si>
  <si>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</si>
  <si>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</si>
  <si>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</si>
  <si>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</si>
  <si>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</si>
  <si>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</si>
  <si>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</si>
  <si>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</si>
  <si>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</si>
  <si>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</si>
  <si>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</si>
  <si>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</si>
  <si>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</si>
  <si>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</si>
  <si>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</si>
  <si>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</si>
  <si>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</si>
  <si>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</si>
  <si>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</si>
  <si>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</si>
  <si>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</si>
  <si>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</si>
  <si>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</si>
  <si>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</si>
  <si>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</si>
  <si>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</si>
  <si>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</si>
  <si>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</si>
  <si>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</si>
  <si>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</si>
  <si>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</si>
  <si>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</si>
  <si>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</si>
  <si>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</si>
  <si>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</si>
  <si>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</si>
  <si>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</si>
  <si>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</si>
  <si>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</si>
  <si>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</si>
  <si>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</si>
  <si>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</si>
  <si>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</si>
  <si>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</si>
  <si>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</si>
  <si>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</si>
  <si>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</si>
  <si>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</si>
  <si>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</si>
  <si>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</si>
  <si>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</si>
  <si>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</si>
  <si>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</si>
  <si>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</si>
  <si>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</si>
  <si>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</si>
  <si>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</si>
  <si>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</si>
  <si>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</si>
  <si>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</si>
  <si>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</si>
  <si>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</si>
  <si>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</si>
  <si>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</si>
  <si>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</si>
  <si>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</si>
  <si>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</si>
  <si>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</si>
  <si>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</si>
  <si>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</si>
  <si>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</si>
  <si>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</si>
  <si>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</si>
  <si>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</si>
  <si>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</si>
  <si>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</si>
  <si>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</si>
  <si>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</si>
  <si>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</si>
  <si>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</si>
  <si>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</si>
  <si>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</si>
  <si>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</si>
  <si>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</si>
  <si>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</si>
  <si>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</si>
  <si>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</si>
  <si>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</si>
  <si>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</si>
  <si>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</si>
  <si>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</si>
  <si>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</si>
  <si>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</si>
  <si>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</si>
  <si>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</si>
  <si>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</si>
  <si>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</si>
  <si>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</si>
  <si>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</si>
  <si>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</si>
  <si>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</si>
  <si>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</si>
  <si>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</si>
  <si>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</si>
  <si>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</si>
  <si>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</si>
  <si>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</si>
  <si>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</si>
  <si>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</si>
  <si>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</si>
  <si>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</si>
  <si>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</si>
  <si>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</si>
  <si>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</si>
  <si>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</si>
  <si>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</si>
  <si>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</si>
  <si>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</si>
  <si>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</si>
  <si>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</si>
  <si>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</si>
  <si>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</si>
  <si>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</si>
  <si>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</si>
  <si>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</si>
  <si>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</si>
  <si>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</si>
  <si>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</si>
  <si>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</si>
  <si>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</si>
  <si>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</si>
  <si>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</si>
  <si>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</si>
  <si>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</si>
  <si>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</si>
  <si>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</si>
  <si>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</si>
  <si>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</si>
  <si>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</si>
  <si>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</si>
  <si>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</si>
  <si>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</si>
  <si>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</si>
  <si>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</si>
  <si>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</si>
  <si>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</si>
  <si>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</si>
  <si>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</si>
  <si>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</si>
  <si>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</si>
  <si>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</si>
  <si>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</si>
  <si>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</si>
  <si>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</si>
  <si>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</si>
  <si>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</si>
  <si>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</si>
  <si>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</si>
  <si>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</si>
  <si>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</si>
  <si>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</si>
  <si>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</si>
  <si>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</si>
  <si>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</si>
  <si>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</si>
  <si>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</si>
  <si>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</si>
  <si>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</si>
  <si>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</si>
  <si>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</si>
  <si>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</si>
  <si>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</si>
  <si>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</si>
  <si>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</si>
  <si>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</si>
  <si>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</si>
  <si>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</si>
  <si>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</si>
  <si>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</si>
  <si>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</si>
  <si>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</si>
  <si>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</si>
  <si>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</si>
  <si>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</si>
  <si>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</si>
  <si>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</si>
  <si>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</si>
  <si>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</si>
  <si>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</si>
  <si>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</si>
  <si>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</si>
  <si>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</si>
  <si>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</si>
  <si>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</si>
  <si>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</si>
  <si>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</si>
  <si>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</si>
  <si>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</si>
  <si>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</si>
  <si>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</si>
  <si>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</si>
  <si>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</si>
  <si>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</si>
  <si>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</si>
  <si>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</si>
  <si>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</si>
  <si>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</si>
  <si>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</si>
  <si>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</si>
  <si>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</si>
  <si>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</si>
  <si>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</si>
  <si>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</si>
  <si>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</si>
  <si>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</si>
  <si>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</si>
  <si>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</si>
  <si>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</si>
  <si>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</si>
  <si>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</si>
  <si>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</si>
  <si>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</si>
  <si>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</si>
  <si>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</si>
  <si>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</si>
  <si>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</si>
  <si>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</si>
  <si>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</si>
  <si>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</si>
  <si>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</si>
  <si>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</si>
  <si>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</si>
  <si>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</si>
  <si>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</si>
  <si>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</si>
  <si>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</si>
  <si>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</si>
  <si>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</si>
  <si>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</si>
  <si>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</si>
  <si>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</si>
  <si>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</si>
  <si>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</si>
  <si>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</si>
  <si>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</si>
  <si>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</si>
  <si>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</si>
  <si>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</si>
  <si>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</si>
  <si>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</si>
  <si>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</si>
  <si>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</si>
  <si>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</si>
  <si>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</si>
  <si>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</si>
  <si>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</si>
  <si>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</si>
  <si>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</si>
  <si>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</si>
  <si>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</si>
  <si>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</si>
  <si>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</si>
  <si>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</si>
  <si>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</si>
  <si>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</si>
  <si>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</si>
  <si>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</si>
  <si>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</si>
  <si>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</si>
  <si>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</si>
  <si>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</si>
  <si>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</si>
  <si>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</si>
  <si>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</si>
  <si>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</si>
  <si>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</si>
  <si>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</si>
  <si>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</si>
  <si>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</si>
  <si>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</si>
  <si>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</si>
  <si>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</si>
  <si>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</si>
  <si>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</si>
  <si>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</si>
  <si>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</si>
  <si>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</si>
  <si>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</si>
  <si>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</si>
  <si>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</si>
  <si>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</si>
  <si>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</si>
  <si>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</si>
  <si>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</si>
  <si>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</si>
  <si>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</si>
  <si>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</si>
  <si>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</si>
  <si>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</si>
  <si>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</si>
  <si>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</si>
  <si>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</si>
  <si>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</si>
  <si>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</si>
  <si>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</si>
  <si>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</si>
  <si>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</si>
  <si>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</si>
  <si>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</si>
  <si>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</si>
  <si>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</si>
  <si>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</si>
  <si>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</si>
  <si>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</si>
  <si>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</si>
  <si>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</si>
  <si>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</si>
  <si>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</si>
  <si>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</si>
  <si>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</si>
  <si>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</si>
  <si>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</si>
  <si>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</si>
  <si>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</si>
  <si>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</si>
  <si>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</si>
  <si>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</si>
  <si>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</si>
  <si>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</si>
  <si>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</si>
  <si>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</si>
  <si>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</si>
  <si>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</si>
  <si>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</si>
  <si>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</si>
  <si>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</si>
  <si>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</si>
  <si>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</si>
  <si>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</si>
  <si>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</si>
  <si>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</si>
  <si>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</si>
  <si>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</si>
  <si>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</si>
  <si>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</si>
  <si>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</si>
  <si>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</si>
  <si>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</si>
  <si>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</si>
  <si>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</si>
  <si>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</si>
  <si>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</si>
  <si>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</si>
  <si>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</si>
  <si>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</si>
  <si>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</si>
  <si>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</si>
  <si>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</si>
  <si>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</si>
  <si>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</si>
  <si>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</si>
  <si>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</si>
  <si>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</si>
  <si>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</si>
  <si>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</si>
  <si>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</si>
  <si>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</si>
  <si>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</si>
  <si>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</si>
  <si>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</si>
  <si>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</si>
  <si>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</si>
  <si>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</si>
  <si>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</si>
  <si>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</si>
  <si>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</si>
  <si>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</si>
  <si>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</si>
  <si>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</si>
  <si>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</si>
  <si>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</si>
  <si>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</si>
  <si>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</si>
  <si>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</si>
  <si>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</si>
  <si>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</si>
  <si>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</si>
  <si>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</si>
  <si>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</si>
  <si>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</si>
  <si>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</si>
  <si>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</si>
  <si>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</si>
  <si>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</si>
  <si>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</si>
  <si>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</si>
  <si>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</si>
  <si>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</si>
  <si>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</si>
  <si>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</si>
  <si>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</si>
  <si>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</si>
  <si>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</si>
  <si>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</si>
  <si>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</si>
  <si>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</si>
  <si>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</si>
  <si>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</si>
  <si>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</si>
  <si>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</si>
  <si>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</si>
  <si>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</si>
  <si>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</si>
  <si>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</si>
  <si>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</si>
  <si>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</si>
  <si>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</si>
  <si>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</si>
  <si>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</si>
  <si>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</si>
  <si>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</si>
  <si>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</si>
  <si>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</si>
  <si>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</si>
  <si>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</si>
  <si>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</si>
  <si>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</si>
  <si>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</si>
  <si>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</si>
  <si>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</si>
  <si>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</si>
  <si>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</si>
  <si>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</si>
  <si>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</si>
  <si>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</si>
  <si>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</si>
  <si>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</si>
  <si>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</si>
  <si>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</si>
  <si>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</si>
  <si>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</si>
  <si>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</si>
  <si>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</si>
  <si>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</si>
  <si>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</si>
  <si>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</si>
  <si>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</si>
  <si>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</si>
  <si>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</si>
  <si>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</si>
  <si>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</si>
  <si>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</si>
  <si>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</si>
  <si>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</si>
  <si>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</si>
  <si>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</si>
  <si>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</si>
  <si>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</si>
  <si>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</si>
  <si>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</si>
  <si>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</si>
  <si>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</si>
  <si>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</si>
  <si>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</si>
  <si>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</si>
  <si>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</si>
  <si>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</si>
  <si>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</si>
  <si>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</si>
  <si>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</si>
  <si>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</si>
  <si>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</si>
  <si>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</si>
  <si>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</si>
  <si>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</si>
  <si>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</si>
  <si>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</si>
  <si>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</si>
  <si>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</si>
  <si>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</si>
  <si>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</si>
  <si>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</si>
  <si>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</si>
  <si>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</si>
  <si>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</si>
  <si>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</si>
  <si>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</si>
  <si>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</si>
  <si>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</si>
  <si>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</si>
  <si>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</si>
  <si>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</si>
  <si>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</si>
  <si>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</si>
  <si>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</si>
  <si>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</si>
  <si>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</si>
  <si>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</si>
  <si>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</si>
  <si>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</si>
  <si>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</si>
  <si>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</si>
  <si>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</si>
  <si>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</si>
  <si>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</si>
  <si>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</si>
  <si>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</si>
  <si>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</si>
  <si>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</si>
  <si>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</si>
  <si>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</si>
  <si>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</si>
  <si>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</si>
  <si>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</si>
  <si>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</si>
  <si>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</si>
  <si>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</si>
  <si>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</si>
  <si>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</si>
  <si>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</si>
  <si>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</si>
  <si>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</si>
  <si>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</si>
  <si>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</si>
  <si>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</si>
  <si>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</si>
  <si>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</si>
  <si>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</si>
  <si>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</si>
  <si>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</si>
  <si>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</si>
  <si>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</si>
  <si>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</si>
  <si>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</si>
  <si>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</si>
  <si>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</si>
  <si>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</si>
  <si>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</si>
  <si>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</si>
  <si>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</si>
  <si>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</si>
  <si>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</si>
  <si>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</si>
  <si>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</si>
  <si>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</si>
  <si>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</si>
  <si>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</si>
  <si>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</si>
  <si>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</si>
  <si>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</si>
  <si>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</si>
  <si>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</si>
  <si>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</si>
  <si>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</si>
  <si>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</si>
  <si>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</si>
  <si>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</si>
  <si>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</si>
  <si>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</si>
  <si>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</si>
  <si>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</si>
  <si>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</si>
  <si>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</si>
  <si>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</si>
  <si>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</si>
  <si>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</si>
  <si>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</si>
  <si>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</si>
  <si>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</si>
  <si>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</si>
  <si>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</si>
  <si>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</si>
  <si>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</si>
  <si>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</si>
  <si>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</si>
  <si>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</si>
  <si>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</si>
  <si>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</si>
  <si>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</si>
  <si>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</si>
  <si>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</si>
  <si>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</si>
  <si>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</si>
  <si>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</si>
  <si>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</si>
  <si>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</si>
  <si>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</si>
  <si>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</si>
  <si>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</si>
  <si>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</si>
  <si>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</si>
  <si>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</si>
  <si>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</si>
  <si>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</si>
  <si>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</si>
  <si>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</si>
  <si>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</si>
  <si>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</si>
  <si>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</si>
  <si>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</si>
  <si>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</si>
  <si>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</si>
  <si>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</si>
  <si>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</si>
  <si>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</si>
  <si>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</si>
  <si>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</si>
  <si>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</si>
  <si>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</si>
  <si>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</si>
  <si>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</si>
  <si>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</si>
  <si>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</si>
  <si>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</si>
  <si>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</si>
  <si>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</si>
  <si>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</si>
  <si>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</si>
  <si>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</si>
  <si>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</si>
  <si>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</si>
  <si>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</si>
  <si>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</si>
  <si>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</si>
  <si>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</si>
  <si>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</si>
  <si>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</si>
  <si>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</si>
  <si>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</si>
  <si>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</si>
  <si>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</si>
  <si>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</si>
  <si>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</si>
  <si>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</si>
  <si>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</si>
  <si>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</si>
  <si>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</si>
  <si>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</si>
  <si>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</si>
  <si>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</si>
  <si>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</si>
  <si>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</si>
  <si>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</si>
  <si>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</si>
  <si>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</si>
  <si>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</si>
  <si>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</si>
  <si>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</si>
  <si>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</si>
  <si>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</si>
  <si>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</si>
  <si>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</si>
  <si>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</si>
  <si>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</si>
  <si>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</si>
  <si>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</si>
  <si>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</si>
  <si>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</si>
  <si>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</si>
  <si>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</si>
  <si>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</si>
  <si>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</si>
  <si>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</si>
  <si>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</si>
  <si>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</si>
  <si>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</si>
  <si>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</si>
  <si>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</si>
  <si>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</si>
  <si>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</si>
  <si>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</si>
  <si>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</si>
  <si>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</si>
  <si>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</si>
  <si>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</si>
  <si>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</si>
  <si>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</si>
  <si>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</si>
  <si>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</si>
  <si>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</si>
  <si>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</si>
  <si>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</si>
  <si>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</si>
  <si>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</si>
  <si>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</si>
  <si>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</si>
  <si>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</si>
  <si>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</si>
  <si>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</si>
  <si>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</si>
  <si>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</si>
  <si>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</si>
  <si>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</si>
  <si>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</si>
  <si>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</si>
  <si>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</si>
  <si>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</si>
  <si>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</si>
  <si>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</si>
  <si>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</si>
  <si>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</si>
  <si>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</si>
  <si>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</si>
  <si>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</si>
  <si>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</si>
  <si>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</si>
  <si>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</si>
  <si>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</si>
  <si>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</si>
  <si>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</si>
  <si>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</si>
  <si>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</si>
  <si>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</si>
  <si>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</si>
  <si>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</si>
  <si>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</si>
  <si>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</si>
  <si>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</si>
  <si>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</si>
  <si>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</si>
  <si>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</si>
  <si>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</si>
  <si>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</si>
  <si>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</si>
  <si>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</si>
  <si>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</si>
  <si>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</si>
  <si>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</si>
  <si>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</si>
  <si>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</si>
  <si>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</si>
  <si>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</si>
  <si>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</si>
  <si>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</si>
  <si>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</si>
  <si>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</si>
  <si>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</si>
  <si>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</si>
  <si>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</si>
  <si>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</si>
  <si>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</si>
  <si>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</si>
  <si>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</si>
  <si>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</si>
  <si>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</si>
  <si>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</si>
  <si>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</si>
  <si>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</si>
  <si>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</si>
  <si>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</si>
  <si>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</si>
  <si>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</si>
  <si>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</si>
  <si>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</si>
  <si>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</si>
  <si>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</si>
  <si>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</si>
  <si>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</si>
  <si>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</si>
  <si>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</si>
  <si>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</si>
  <si>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</si>
  <si>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</si>
  <si>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</si>
  <si>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</si>
  <si>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</si>
  <si>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</si>
  <si>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</si>
  <si>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</si>
  <si>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</si>
  <si>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</si>
  <si>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</si>
  <si>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</si>
  <si>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</si>
  <si>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</si>
  <si>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</si>
  <si>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</si>
  <si>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</si>
  <si>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</si>
  <si>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</si>
  <si>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</si>
  <si>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</si>
  <si>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</si>
  <si>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</si>
  <si>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</si>
  <si>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</si>
  <si>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</si>
  <si>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</si>
  <si>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</si>
  <si>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</si>
  <si>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</si>
  <si>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</si>
  <si>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</si>
  <si>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</si>
  <si>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</si>
  <si>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</si>
  <si>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</si>
  <si>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</si>
  <si>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</si>
  <si>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</si>
  <si>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</si>
  <si>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</si>
  <si>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</si>
  <si>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</si>
  <si>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</si>
  <si>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</si>
  <si>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</si>
  <si>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</si>
  <si>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</si>
  <si>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</si>
  <si>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</si>
  <si>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</si>
  <si>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</si>
  <si>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</si>
  <si>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</si>
  <si>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</si>
  <si>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</si>
  <si>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</si>
  <si>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</si>
  <si>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</si>
  <si>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</si>
  <si>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</si>
  <si>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</si>
  <si>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</si>
  <si>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</si>
  <si>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</si>
  <si>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</si>
  <si>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</si>
  <si>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</si>
  <si>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</si>
  <si>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</si>
  <si>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</si>
  <si>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</si>
  <si>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</si>
  <si>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</si>
  <si>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</si>
  <si>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</si>
  <si>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</si>
  <si>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</si>
  <si>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</si>
  <si>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</si>
  <si>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</si>
  <si>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</si>
  <si>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</si>
  <si>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</si>
  <si>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</si>
  <si>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</si>
  <si>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</si>
  <si>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</si>
  <si>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</si>
  <si>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</si>
  <si>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</si>
  <si>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</si>
  <si>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</si>
  <si>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</si>
  <si>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</si>
  <si>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</si>
  <si>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</si>
  <si>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</si>
  <si>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</si>
  <si>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</si>
  <si>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</si>
  <si>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</si>
  <si>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</si>
  <si>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</si>
  <si>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</si>
  <si>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</si>
  <si>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</si>
  <si>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</si>
  <si>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</si>
  <si>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</si>
  <si>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</si>
  <si>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</si>
  <si>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</si>
  <si>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</si>
  <si>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</si>
  <si>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</si>
  <si>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</si>
  <si>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</si>
  <si>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</si>
  <si>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</si>
  <si>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</si>
  <si>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</si>
  <si>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</si>
  <si>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</si>
  <si>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</si>
  <si>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</si>
  <si>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</si>
  <si>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</si>
  <si>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</si>
  <si>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</si>
  <si>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</si>
  <si>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</si>
  <si>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</si>
  <si>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</si>
  <si>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</si>
  <si>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</si>
  <si>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</si>
  <si>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</si>
  <si>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</si>
  <si>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</si>
  <si>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</si>
  <si>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</si>
  <si>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</si>
  <si>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</si>
  <si>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</si>
  <si>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</si>
  <si>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</si>
  <si>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</si>
  <si>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</si>
  <si>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</si>
  <si>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</si>
  <si>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</si>
  <si>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</si>
  <si>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</si>
  <si>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</si>
  <si>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</si>
  <si>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</si>
  <si>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</si>
  <si>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</si>
  <si>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</si>
  <si>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</si>
  <si>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</si>
  <si>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</si>
  <si>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</si>
  <si>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</si>
  <si>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</si>
  <si>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</si>
  <si>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</si>
  <si>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</si>
  <si>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</si>
  <si>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</si>
  <si>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</si>
  <si>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</si>
  <si>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</si>
  <si>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</si>
  <si>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</si>
  <si>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</si>
  <si>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</si>
  <si>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</si>
  <si>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</si>
  <si>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</si>
  <si>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</si>
  <si>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</si>
  <si>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</si>
  <si>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</si>
  <si>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</si>
  <si>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</si>
  <si>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</si>
  <si>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</si>
  <si>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</si>
  <si>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</si>
  <si>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</si>
  <si>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</si>
  <si>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</si>
  <si>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</si>
  <si>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</si>
  <si>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</si>
  <si>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</si>
  <si>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</si>
  <si>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</si>
  <si>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</si>
  <si>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</si>
  <si>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</si>
  <si>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</si>
  <si>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</si>
  <si>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</si>
  <si>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</si>
  <si>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</si>
  <si>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</si>
  <si>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</si>
  <si>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</si>
  <si>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</si>
  <si>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</si>
  <si>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</si>
  <si>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</si>
  <si>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</si>
  <si>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</si>
  <si>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</si>
  <si>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</si>
  <si>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</si>
  <si>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</si>
  <si>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</si>
  <si>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</si>
  <si>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</si>
  <si>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</si>
  <si>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</si>
  <si>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</si>
  <si>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</si>
  <si>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</si>
  <si>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</si>
  <si>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</si>
  <si>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</si>
  <si>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</si>
  <si>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</si>
  <si>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</si>
  <si>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</si>
  <si>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</si>
  <si>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</si>
  <si>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</si>
  <si>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</si>
  <si>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</si>
  <si>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</si>
  <si>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</si>
  <si>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</si>
  <si>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</si>
  <si>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</si>
  <si>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</si>
  <si>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</si>
  <si>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</si>
  <si>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</si>
  <si>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</si>
  <si>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</si>
  <si>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</si>
  <si>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</si>
  <si>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</si>
  <si>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</si>
  <si>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</si>
  <si>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</si>
  <si>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</si>
  <si>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</si>
  <si>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</si>
  <si>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</si>
  <si>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</si>
  <si>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</si>
  <si>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</si>
  <si>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</si>
  <si>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</si>
  <si>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</si>
  <si>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</si>
  <si>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</si>
  <si>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</si>
  <si>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</si>
  <si>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</si>
  <si>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</si>
  <si>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</si>
  <si>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</si>
  <si>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</si>
  <si>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</si>
  <si>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</si>
  <si>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</si>
  <si>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</si>
  <si>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</si>
  <si>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</si>
  <si>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</si>
  <si>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</si>
  <si>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</si>
  <si>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</si>
  <si>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</si>
  <si>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</si>
  <si>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</si>
  <si>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</si>
  <si>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</si>
  <si>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</si>
  <si>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</si>
  <si>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</si>
  <si>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</si>
  <si>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</si>
  <si>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</si>
  <si>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</si>
  <si>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</si>
  <si>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</si>
  <si>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</si>
  <si>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</si>
  <si>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</si>
  <si>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</si>
  <si>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</si>
  <si>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</si>
  <si>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</si>
  <si>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</si>
  <si>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</si>
  <si>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</si>
  <si>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</si>
  <si>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</si>
  <si>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</si>
  <si>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</si>
  <si>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</si>
  <si>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</si>
  <si>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</si>
  <si>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</si>
  <si>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</si>
  <si>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</si>
  <si>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</si>
  <si>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</si>
  <si>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</si>
  <si>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</si>
  <si>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</si>
  <si>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</si>
  <si>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</si>
  <si>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</si>
  <si>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</si>
  <si>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</si>
  <si>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</si>
  <si>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</si>
  <si>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</si>
  <si>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</si>
  <si>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</si>
  <si>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</si>
  <si>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</si>
  <si>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</si>
  <si>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</si>
  <si>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</si>
  <si>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</si>
  <si>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</si>
  <si>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</si>
  <si>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</si>
  <si>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</si>
  <si>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</si>
  <si>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</si>
  <si>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</si>
  <si>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</si>
  <si>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</si>
  <si>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</si>
  <si>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</si>
  <si>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</si>
  <si>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</si>
  <si>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</si>
  <si>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</si>
  <si>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</si>
  <si>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</si>
  <si>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</si>
  <si>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</si>
  <si>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</si>
  <si>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</si>
  <si>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</si>
  <si>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</si>
  <si>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</si>
  <si>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</si>
  <si>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</si>
  <si>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</si>
  <si>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</si>
  <si>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</si>
  <si>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</si>
  <si>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</si>
  <si>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</si>
  <si>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</si>
  <si>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</si>
  <si>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</si>
  <si>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</si>
  <si>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</si>
  <si>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</si>
  <si>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</si>
  <si>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</si>
  <si>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</si>
  <si>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</si>
  <si>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</si>
  <si>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</si>
  <si>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</si>
  <si>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</si>
  <si>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</si>
  <si>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</si>
  <si>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</si>
  <si>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</si>
  <si>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</si>
  <si>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</si>
  <si>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</si>
  <si>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</si>
  <si>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</si>
  <si>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</si>
  <si>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</si>
  <si>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</si>
  <si>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</si>
  <si>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</si>
  <si>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</si>
  <si>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</si>
  <si>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</si>
  <si>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</si>
  <si>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</si>
  <si>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</si>
  <si>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</si>
  <si>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</si>
  <si>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</si>
  <si>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</si>
  <si>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</si>
  <si>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</si>
  <si>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</si>
  <si>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</si>
  <si>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</si>
  <si>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</si>
  <si>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</si>
  <si>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</si>
  <si>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</si>
  <si>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</si>
  <si>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</si>
  <si>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</si>
  <si>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</si>
  <si>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</si>
  <si>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</si>
  <si>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</si>
  <si>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</si>
  <si>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</si>
  <si>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</si>
  <si>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</si>
  <si>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</si>
  <si>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</si>
  <si>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</si>
  <si>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</si>
  <si>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</si>
  <si>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</si>
  <si>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</si>
  <si>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</si>
  <si>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</si>
  <si>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</si>
  <si>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</si>
  <si>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</si>
  <si>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</si>
  <si>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</si>
  <si>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</si>
  <si>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</si>
  <si>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</si>
  <si>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</si>
  <si>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</si>
  <si>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</si>
  <si>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</si>
  <si>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</si>
  <si>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</si>
  <si>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</si>
  <si>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</si>
  <si>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</si>
  <si>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</si>
  <si>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</si>
  <si>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</si>
  <si>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</si>
  <si>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</si>
  <si>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</si>
  <si>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</si>
  <si>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</si>
  <si>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</si>
  <si>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</si>
  <si>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</si>
  <si>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</si>
  <si>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</si>
  <si>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</si>
  <si>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</si>
  <si>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</si>
  <si>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</si>
  <si>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</si>
  <si>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</si>
  <si>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</si>
  <si>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</si>
  <si>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</si>
  <si>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</si>
  <si>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</si>
  <si>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</si>
  <si>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</si>
  <si>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</si>
  <si>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</si>
  <si>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</si>
  <si>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</si>
  <si>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</si>
  <si>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</si>
  <si>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</si>
  <si>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</si>
  <si>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</si>
  <si>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</si>
  <si>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</si>
  <si>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</si>
  <si>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</si>
  <si>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</si>
  <si>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</si>
  <si>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</si>
  <si>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</si>
  <si>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</si>
  <si>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</si>
  <si>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</si>
  <si>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</si>
  <si>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</si>
  <si>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</si>
  <si>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</si>
  <si>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</si>
  <si>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</si>
  <si>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</si>
  <si>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</si>
  <si>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</si>
  <si>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</si>
  <si>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</si>
  <si>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</si>
  <si>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</si>
  <si>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</si>
  <si>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</si>
  <si>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</si>
  <si>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</si>
  <si>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</si>
  <si>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</si>
  <si>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</si>
  <si>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</si>
  <si>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</si>
  <si>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</si>
  <si>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</si>
  <si>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</si>
  <si>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</si>
  <si>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</si>
  <si>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</si>
  <si>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</si>
  <si>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</si>
  <si>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</si>
  <si>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</si>
  <si>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</si>
  <si>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</si>
  <si>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</si>
  <si>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</si>
  <si>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</si>
  <si>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</si>
  <si>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</si>
  <si>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</si>
  <si>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</si>
  <si>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</si>
  <si>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</si>
  <si>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</si>
  <si>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</si>
  <si>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</si>
  <si>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</si>
  <si>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</si>
  <si>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</si>
  <si>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</si>
  <si>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</si>
  <si>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</si>
  <si>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</si>
  <si>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</si>
  <si>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</si>
  <si>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</si>
  <si>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</si>
  <si>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</si>
  <si>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</si>
  <si>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</si>
  <si>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</si>
  <si>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</si>
  <si>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</si>
  <si>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</si>
  <si>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</si>
  <si>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</si>
  <si>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</si>
  <si>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</si>
  <si>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</si>
  <si>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</si>
  <si>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</si>
  <si>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</si>
  <si>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</si>
  <si>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</si>
  <si>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</si>
  <si>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</si>
  <si>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</si>
  <si>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</si>
  <si>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</si>
  <si>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</si>
  <si>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</si>
  <si>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</si>
  <si>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</si>
  <si>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</si>
  <si>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</si>
  <si>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</si>
  <si>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</si>
  <si>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</si>
  <si>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</si>
  <si>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</si>
  <si>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</si>
  <si>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</si>
  <si>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</si>
  <si>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</si>
  <si>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</si>
  <si>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</si>
  <si>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</si>
  <si>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</si>
  <si>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</si>
  <si>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</si>
  <si>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</si>
  <si>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</si>
  <si>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</si>
  <si>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</si>
  <si>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</si>
  <si>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</si>
  <si>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</si>
  <si>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</si>
  <si>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</si>
  <si>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</si>
  <si>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</si>
  <si>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</si>
  <si>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</si>
  <si>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</si>
  <si>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</si>
  <si>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</si>
  <si>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</si>
  <si>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</si>
  <si>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</si>
  <si>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</si>
  <si>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</si>
  <si>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</si>
  <si>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</si>
  <si>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</si>
  <si>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</si>
  <si>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</si>
  <si>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</si>
  <si>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</si>
  <si>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</si>
  <si>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</si>
  <si>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</si>
  <si>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</si>
  <si>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</si>
  <si>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</si>
  <si>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</si>
  <si>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</si>
  <si>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</si>
  <si>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</si>
  <si>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</si>
  <si>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</si>
  <si>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</si>
  <si>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</si>
  <si>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</si>
  <si>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</si>
  <si>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</si>
  <si>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</si>
  <si>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</si>
  <si>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</si>
  <si>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</si>
  <si>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</si>
  <si>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</si>
  <si>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</si>
  <si>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</si>
  <si>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</si>
  <si>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</si>
  <si>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</si>
  <si>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</si>
  <si>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</si>
  <si>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</si>
  <si>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</si>
  <si>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</si>
  <si>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</si>
  <si>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</si>
  <si>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</si>
  <si>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</si>
  <si>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</si>
  <si>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</si>
  <si>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</si>
  <si>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</si>
  <si>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</si>
  <si>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</si>
  <si>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</si>
  <si>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</si>
  <si>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</si>
  <si>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</si>
  <si>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</si>
  <si>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</si>
  <si>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</si>
  <si>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</si>
  <si>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</si>
  <si>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</si>
  <si>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</si>
  <si>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</si>
  <si>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</si>
  <si>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</si>
  <si>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</si>
  <si>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</si>
  <si>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</si>
  <si>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</si>
  <si>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</si>
  <si>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</si>
  <si>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</si>
  <si>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</si>
  <si>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</si>
  <si>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</si>
  <si>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</si>
  <si>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</si>
  <si>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</si>
  <si>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</si>
  <si>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</si>
  <si>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</si>
  <si>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</si>
  <si>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</si>
  <si>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</si>
  <si>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</si>
  <si>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</si>
  <si>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</si>
  <si>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</si>
  <si>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</si>
  <si>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</si>
  <si>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</si>
  <si>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</si>
  <si>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</si>
  <si>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</si>
  <si>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</si>
  <si>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</si>
  <si>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</si>
  <si>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</si>
  <si>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</si>
  <si>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</si>
  <si>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</si>
  <si>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</si>
  <si>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</si>
  <si>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</si>
  <si>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</si>
  <si>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</si>
  <si>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</si>
  <si>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</si>
  <si>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</si>
  <si>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</si>
  <si>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</si>
  <si>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</si>
  <si>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</si>
  <si>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</si>
  <si>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</si>
  <si>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</si>
  <si>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</si>
  <si>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</si>
  <si>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</si>
  <si>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</si>
  <si>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</si>
  <si>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</si>
  <si>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</si>
  <si>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</si>
  <si>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</si>
  <si>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</si>
  <si>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</si>
  <si>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</si>
  <si>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</si>
  <si>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</si>
  <si>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</si>
  <si>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</si>
  <si>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</si>
  <si>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</si>
  <si>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</si>
  <si>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</si>
  <si>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</si>
  <si>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</si>
  <si>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</si>
  <si>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</si>
  <si>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</si>
  <si>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</si>
  <si>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</si>
  <si>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</si>
  <si>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</si>
  <si>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</si>
  <si>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</si>
  <si>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</si>
  <si>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</si>
  <si>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</si>
  <si>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</si>
  <si>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</si>
  <si>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</si>
  <si>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</si>
  <si>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</si>
  <si>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</si>
  <si>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</si>
  <si>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</si>
  <si>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</si>
  <si>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</si>
  <si>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</si>
  <si>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</si>
  <si>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</si>
  <si>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</si>
  <si>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</si>
  <si>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</si>
  <si>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</si>
  <si>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</si>
  <si>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</si>
  <si>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</si>
  <si>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</si>
  <si>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</si>
  <si>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</si>
  <si>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</si>
  <si>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</si>
  <si>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</si>
  <si>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</si>
  <si>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</si>
  <si>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</si>
  <si>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</si>
  <si>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</si>
  <si>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</si>
  <si>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</si>
  <si>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</si>
  <si>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</si>
  <si>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</si>
  <si>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</si>
  <si>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</si>
  <si>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</si>
  <si>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</si>
  <si>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</si>
  <si>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</si>
  <si>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</si>
  <si>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</si>
  <si>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</si>
  <si>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</si>
  <si>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</si>
  <si>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</si>
  <si>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</si>
  <si>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</si>
  <si>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</si>
  <si>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</si>
  <si>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</si>
  <si>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</si>
  <si>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</si>
  <si>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</si>
  <si>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</si>
  <si>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</si>
  <si>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</si>
  <si>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</si>
  <si>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</si>
  <si>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</si>
  <si>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</si>
  <si>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</si>
  <si>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</si>
  <si>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</si>
  <si>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</si>
  <si>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</si>
  <si>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</si>
  <si>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</si>
  <si>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</si>
  <si>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</si>
  <si>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</si>
  <si>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</si>
  <si>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</si>
  <si>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</si>
  <si>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</si>
  <si>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</si>
  <si>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</si>
  <si>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</si>
  <si>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</si>
  <si>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</si>
  <si>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</si>
  <si>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</si>
  <si>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</si>
  <si>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</si>
  <si>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</si>
  <si>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</si>
  <si>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</si>
  <si>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</si>
  <si>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</si>
  <si>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</si>
  <si>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</si>
  <si>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</si>
  <si>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</si>
  <si>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</si>
  <si>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</si>
  <si>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</si>
  <si>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</si>
  <si>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</si>
  <si>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</si>
  <si>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</si>
  <si>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</si>
  <si>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</si>
  <si>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</si>
  <si>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</si>
  <si>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</si>
  <si>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</si>
  <si>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</si>
  <si>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</si>
  <si>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</si>
  <si>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</si>
  <si>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</si>
  <si>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</si>
  <si>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</si>
  <si>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</si>
  <si>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</si>
  <si>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</si>
  <si>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</si>
  <si>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</si>
  <si>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</si>
  <si>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</si>
  <si>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</si>
  <si>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</si>
  <si>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</si>
  <si>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</si>
  <si>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</si>
  <si>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</si>
  <si>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</si>
  <si>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</si>
  <si>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</si>
  <si>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</si>
  <si>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</si>
  <si>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</si>
  <si>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</si>
  <si>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</si>
  <si>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</si>
  <si>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</si>
  <si>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</si>
  <si>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</si>
  <si>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</si>
  <si>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</si>
  <si>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</si>
  <si>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</si>
  <si>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</si>
  <si>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</si>
  <si>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</si>
  <si>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</si>
  <si>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</si>
  <si>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</si>
  <si>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</si>
  <si>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</si>
  <si>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</si>
  <si>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</si>
  <si>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</si>
  <si>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</si>
  <si>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</si>
  <si>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</si>
  <si>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</si>
  <si>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</si>
  <si>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</si>
  <si>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</si>
  <si>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</si>
  <si>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</si>
  <si>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</si>
  <si>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</si>
  <si>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</si>
  <si>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</si>
  <si>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</si>
  <si>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</si>
  <si>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</si>
  <si>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</si>
  <si>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</si>
  <si>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</si>
  <si>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</si>
  <si>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</si>
  <si>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</si>
  <si>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</si>
  <si>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</si>
  <si>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</si>
  <si>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</si>
  <si>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</si>
  <si>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</si>
  <si>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</si>
  <si>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</si>
  <si>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</si>
  <si>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</si>
  <si>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</si>
  <si>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</si>
  <si>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</si>
  <si>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</si>
  <si>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</si>
  <si>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</si>
  <si>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</si>
  <si>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</si>
  <si>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</si>
  <si>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</si>
  <si>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</si>
  <si>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</si>
  <si>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</si>
  <si>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</si>
  <si>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</si>
  <si>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</si>
  <si>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</si>
  <si>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</si>
  <si>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</si>
  <si>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</si>
  <si>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</si>
  <si>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</si>
  <si>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</si>
  <si>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</si>
  <si>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</si>
  <si>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</si>
  <si>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</si>
  <si>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</si>
  <si>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</si>
  <si>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</si>
  <si>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</si>
  <si>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</si>
  <si>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</si>
  <si>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</si>
  <si>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</si>
  <si>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</si>
  <si>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</si>
  <si>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</si>
  <si>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</si>
  <si>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</si>
  <si>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</si>
  <si>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</si>
  <si>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</si>
  <si>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</si>
  <si>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</si>
  <si>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</si>
  <si>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</si>
  <si>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</si>
  <si>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</si>
  <si>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</si>
  <si>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</si>
  <si>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</si>
  <si>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</si>
  <si>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</si>
  <si>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</si>
  <si>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</si>
  <si>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</si>
  <si>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</si>
  <si>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</si>
  <si>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</si>
  <si>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</si>
  <si>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</si>
  <si>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</si>
  <si>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</si>
  <si>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</si>
  <si>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</si>
  <si>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</si>
  <si>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</si>
  <si>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</si>
  <si>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</si>
  <si>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</si>
  <si>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</si>
  <si>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</si>
  <si>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</si>
  <si>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</si>
  <si>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</si>
  <si>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</si>
  <si>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</si>
  <si>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</si>
  <si>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</si>
  <si>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</si>
  <si>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</si>
  <si>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</si>
  <si>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</si>
  <si>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</si>
  <si>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</si>
  <si>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</si>
  <si>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</si>
  <si>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</si>
  <si>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</si>
  <si>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</si>
  <si>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</si>
  <si>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</si>
  <si>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</si>
  <si>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</si>
  <si>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</si>
  <si>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</si>
  <si>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</si>
  <si>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</si>
  <si>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</si>
  <si>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</si>
  <si>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</si>
  <si>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</si>
  <si>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</si>
  <si>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</si>
  <si>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</si>
  <si>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</si>
  <si>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</si>
  <si>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</si>
  <si>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</si>
  <si>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</si>
  <si>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</si>
  <si>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</si>
  <si>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</si>
  <si>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</si>
  <si>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</si>
  <si>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</si>
  <si>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</si>
  <si>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</si>
  <si>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</si>
  <si>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</si>
  <si>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</si>
  <si>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</si>
  <si>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</si>
  <si>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</si>
  <si>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</si>
  <si>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</si>
  <si>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</si>
  <si>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</si>
  <si>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</si>
  <si>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</si>
  <si>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</si>
  <si>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</si>
  <si>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</si>
  <si>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</si>
  <si>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</si>
  <si>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</si>
  <si>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</si>
  <si>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</si>
  <si>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</si>
  <si>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</si>
  <si>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</si>
  <si>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</si>
  <si>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</si>
  <si>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</si>
  <si>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</si>
  <si>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</si>
  <si>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</si>
  <si>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</si>
  <si>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</si>
  <si>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</si>
  <si>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</si>
  <si>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</si>
  <si>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</si>
  <si>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</si>
  <si>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</si>
  <si>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</si>
  <si>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</si>
  <si>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</si>
  <si>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</si>
  <si>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</si>
  <si>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</si>
  <si>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</si>
  <si>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</si>
  <si>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</si>
  <si>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</si>
  <si>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</si>
  <si>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</si>
  <si>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</si>
  <si>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</si>
  <si>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</si>
  <si>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</si>
  <si>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</si>
  <si>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</si>
  <si>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</si>
  <si>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</si>
  <si>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</si>
  <si>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</si>
  <si>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</si>
  <si>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</si>
  <si>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</si>
  <si>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</si>
  <si>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</si>
  <si>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</si>
  <si>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</si>
  <si>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</si>
  <si>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</si>
  <si>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</si>
  <si>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</si>
  <si>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</si>
  <si>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</si>
  <si>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</si>
  <si>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</si>
  <si>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</si>
  <si>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</si>
  <si>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</si>
  <si>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</si>
  <si>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</si>
  <si>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</si>
  <si>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</si>
  <si>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</si>
  <si>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</si>
  <si>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</si>
  <si>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</si>
  <si>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</si>
  <si>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</si>
  <si>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</si>
  <si>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</si>
  <si>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</si>
  <si>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</si>
  <si>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</si>
  <si>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</si>
  <si>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</si>
  <si>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</si>
  <si>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</si>
  <si>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</si>
  <si>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</si>
  <si>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</si>
  <si>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</si>
  <si>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</si>
  <si>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</si>
  <si>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</si>
  <si>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</si>
  <si>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</si>
  <si>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</si>
  <si>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</si>
  <si>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</si>
  <si>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</si>
  <si>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</si>
  <si>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</si>
  <si>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</si>
  <si>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</si>
  <si>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</si>
  <si>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</si>
  <si>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</si>
  <si>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</si>
  <si>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</si>
  <si>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</si>
  <si>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</si>
  <si>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</si>
  <si>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</si>
  <si>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</si>
  <si>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</si>
  <si>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</si>
  <si>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</si>
  <si>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</si>
  <si>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</si>
  <si>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</si>
  <si>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</si>
  <si>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</si>
  <si>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</si>
  <si>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</si>
  <si>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</si>
  <si>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</si>
  <si>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</si>
  <si>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</si>
  <si>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</si>
  <si>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</si>
  <si>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</si>
  <si>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</si>
  <si>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</si>
  <si>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</si>
  <si>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</si>
  <si>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</si>
  <si>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</si>
  <si>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</si>
  <si>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</si>
  <si>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</si>
  <si>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</si>
  <si>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</si>
  <si>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</si>
  <si>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</si>
  <si>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</si>
  <si>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</si>
  <si>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</si>
  <si>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</si>
  <si>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</si>
  <si>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</si>
  <si>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</si>
  <si>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</si>
  <si>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</si>
  <si>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</si>
  <si>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</si>
  <si>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</si>
  <si>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</si>
  <si>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</si>
  <si>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</si>
  <si>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</si>
  <si>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</si>
  <si>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</si>
  <si>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</si>
  <si>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</si>
  <si>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</si>
  <si>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</si>
  <si>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</si>
  <si>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</si>
  <si>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</si>
  <si>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</si>
  <si>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</si>
  <si>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</si>
  <si>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</si>
  <si>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</si>
  <si>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</si>
  <si>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</si>
  <si>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</si>
  <si>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</si>
  <si>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</si>
  <si>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</si>
  <si>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</si>
  <si>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</si>
  <si>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</si>
  <si>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</si>
  <si>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</si>
  <si>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</si>
  <si>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</si>
  <si>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</si>
  <si>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</si>
  <si>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</si>
  <si>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</si>
  <si>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</si>
  <si>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</si>
  <si>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</si>
  <si>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</si>
  <si>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</si>
  <si>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</si>
  <si>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</si>
  <si>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</si>
  <si>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</si>
  <si>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</si>
  <si>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</si>
  <si>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</si>
  <si>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</si>
  <si>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</si>
  <si>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</si>
  <si>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</si>
  <si>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</si>
  <si>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</si>
  <si>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</si>
  <si>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</si>
  <si>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</si>
  <si>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</si>
  <si>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</si>
  <si>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</si>
  <si>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</si>
  <si>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</si>
  <si>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</si>
  <si>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</si>
  <si>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</si>
  <si>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</si>
  <si>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</si>
  <si>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</si>
  <si>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</si>
  <si>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</si>
  <si>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</si>
  <si>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</si>
  <si>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</si>
  <si>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</si>
  <si>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</si>
  <si>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</si>
  <si>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</si>
  <si>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</si>
  <si>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</si>
  <si>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</si>
  <si>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</si>
  <si>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</si>
  <si>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</si>
  <si>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</si>
  <si>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</si>
  <si>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</si>
  <si>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</si>
  <si>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</si>
  <si>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</si>
  <si>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</si>
  <si>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</si>
  <si>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</si>
  <si>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</si>
  <si>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</si>
  <si>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</si>
  <si>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</si>
  <si>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</si>
  <si>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</si>
  <si>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</si>
  <si>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</si>
  <si>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</si>
  <si>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</si>
  <si>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</si>
  <si>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</si>
  <si>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</si>
  <si>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</si>
  <si>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</si>
  <si>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</si>
  <si>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</si>
  <si>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</si>
  <si>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</si>
  <si>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</si>
  <si>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</si>
  <si>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</si>
  <si>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</si>
  <si>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</si>
  <si>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</si>
  <si>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</si>
  <si>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</si>
  <si>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</si>
  <si>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</si>
  <si>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</si>
  <si>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</si>
  <si>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</si>
  <si>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</si>
  <si>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</si>
  <si>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</si>
  <si>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</si>
  <si>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</si>
  <si>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</si>
  <si>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</si>
  <si>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</si>
  <si>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</si>
  <si>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</si>
  <si>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</si>
  <si>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</si>
  <si>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</si>
  <si>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</si>
  <si>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</si>
  <si>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</si>
  <si>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</si>
  <si>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</si>
  <si>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</si>
  <si>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</si>
  <si>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</si>
  <si>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</si>
  <si>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</si>
  <si>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</si>
  <si>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</si>
  <si>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</si>
  <si>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</si>
  <si>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</si>
  <si>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</si>
  <si>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</si>
  <si>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</si>
  <si>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</si>
  <si>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</si>
  <si>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</si>
  <si>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</si>
  <si>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</si>
  <si>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</si>
  <si>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</si>
  <si>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</si>
  <si>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</si>
  <si>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</si>
  <si>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</si>
  <si>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</si>
  <si>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</si>
  <si>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</si>
  <si>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</si>
  <si>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</si>
  <si>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</si>
  <si>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</si>
  <si>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</si>
  <si>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</si>
  <si>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</si>
  <si>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</si>
  <si>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</si>
  <si>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</si>
  <si>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</si>
  <si>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</si>
  <si>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</si>
  <si>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</si>
  <si>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</si>
  <si>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</si>
  <si>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</si>
  <si>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</si>
  <si>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</si>
  <si>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</si>
  <si>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</si>
  <si>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</si>
  <si>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</si>
  <si>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</si>
  <si>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</si>
  <si>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</si>
  <si>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</si>
  <si>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</si>
  <si>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</si>
  <si>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</si>
  <si>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</si>
  <si>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</si>
  <si>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</si>
  <si>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</si>
  <si>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</si>
  <si>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</si>
  <si>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</si>
  <si>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</si>
  <si>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</si>
  <si>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</si>
  <si>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</si>
  <si>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</si>
  <si>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</si>
  <si>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</si>
  <si>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</si>
  <si>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</si>
  <si>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</si>
  <si>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</si>
  <si>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</si>
  <si>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</si>
  <si>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</si>
  <si>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</si>
  <si>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</si>
  <si>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</si>
  <si>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</si>
  <si>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</si>
  <si>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</si>
  <si>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</si>
  <si>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</si>
  <si>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</si>
  <si>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</si>
  <si>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</si>
  <si>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</si>
  <si>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</si>
  <si>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</si>
  <si>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</si>
  <si>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</si>
  <si>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</si>
  <si>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</si>
  <si>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</si>
  <si>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</si>
  <si>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</si>
  <si>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</si>
  <si>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</si>
  <si>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</si>
  <si>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</si>
  <si>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</si>
  <si>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</si>
  <si>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</si>
  <si>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</si>
  <si>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</si>
  <si>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</si>
  <si>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</si>
  <si>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</si>
  <si>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</si>
  <si>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</si>
  <si>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</si>
  <si>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</si>
  <si>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</si>
  <si>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</si>
  <si>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</si>
  <si>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</si>
  <si>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</si>
  <si>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</si>
  <si>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</si>
  <si>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</si>
  <si>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</si>
  <si>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</si>
  <si>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</si>
  <si>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</si>
  <si>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</si>
  <si>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</si>
  <si>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</si>
  <si>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</si>
  <si>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</si>
  <si>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</si>
  <si>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</si>
  <si>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</si>
  <si>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</si>
  <si>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</si>
  <si>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</si>
  <si>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</si>
  <si>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</si>
  <si>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</si>
  <si>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</si>
  <si>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</si>
  <si>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</si>
  <si>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</si>
  <si>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</si>
  <si>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</si>
  <si>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</si>
  <si>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</si>
  <si>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</si>
  <si>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</si>
  <si>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</si>
  <si>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</si>
  <si>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</si>
  <si>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</si>
  <si>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</si>
  <si>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</si>
  <si>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</si>
  <si>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</si>
  <si>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</si>
  <si>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</si>
  <si>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</si>
  <si>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</si>
  <si>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</si>
  <si>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</si>
  <si>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</si>
  <si>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</si>
  <si>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</si>
  <si>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</si>
  <si>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</si>
  <si>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</si>
  <si>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</si>
  <si>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</si>
  <si>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</si>
  <si>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</si>
  <si>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</si>
  <si>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</si>
  <si>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</si>
  <si>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</si>
  <si>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</si>
  <si>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</si>
  <si>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</si>
  <si>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</si>
  <si>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</si>
  <si>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</si>
  <si>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</si>
  <si>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</si>
  <si>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</si>
  <si>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</si>
  <si>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</si>
  <si>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</si>
  <si>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</si>
  <si>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</si>
  <si>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</si>
  <si>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</si>
  <si>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</si>
  <si>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</si>
  <si>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</si>
  <si>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</si>
  <si>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</si>
  <si>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</si>
  <si>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</si>
  <si>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</si>
  <si>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</si>
  <si>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</si>
  <si>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</si>
  <si>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</si>
  <si>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</si>
  <si>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</si>
  <si>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</si>
  <si>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</si>
  <si>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</si>
  <si>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</si>
  <si>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</si>
  <si>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</si>
  <si>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</si>
  <si>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</si>
  <si>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</si>
  <si>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</si>
  <si>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</si>
  <si>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</si>
  <si>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</si>
  <si>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</si>
  <si>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</si>
  <si>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</si>
  <si>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</si>
  <si>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</si>
  <si>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</si>
  <si>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</si>
  <si>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</si>
  <si>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</si>
  <si>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</si>
  <si>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</si>
  <si>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</si>
  <si>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</si>
  <si>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</si>
  <si>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</si>
  <si>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</si>
  <si>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</si>
  <si>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</si>
  <si>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</si>
  <si>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</si>
  <si>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</si>
  <si>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</si>
  <si>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</si>
  <si>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</si>
  <si>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</si>
  <si>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</si>
  <si>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</si>
  <si>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</si>
  <si>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</si>
  <si>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</si>
  <si>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</si>
  <si>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</si>
  <si>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</si>
  <si>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</si>
  <si>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</si>
  <si>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</si>
  <si>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</si>
  <si>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</si>
  <si>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</si>
  <si>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</si>
  <si>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</si>
  <si>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</si>
  <si>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</si>
  <si>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</si>
  <si>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</si>
  <si>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</si>
  <si>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</si>
  <si>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</si>
  <si>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</si>
  <si>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</si>
  <si>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</si>
  <si>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</si>
  <si>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</si>
  <si>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</si>
  <si>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</si>
  <si>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</si>
  <si>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</si>
  <si>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</si>
  <si>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</si>
  <si>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</si>
  <si>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</si>
  <si>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</si>
  <si>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</si>
  <si>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</si>
  <si>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</si>
  <si>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</si>
  <si>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</si>
  <si>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</si>
  <si>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</si>
  <si>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</si>
  <si>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</si>
  <si>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</si>
  <si>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</si>
  <si>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</si>
  <si>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</si>
  <si>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</si>
  <si>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</si>
  <si>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</si>
  <si>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</si>
  <si>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</si>
  <si>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</si>
  <si>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</si>
  <si>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</si>
  <si>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</si>
  <si>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</si>
  <si>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</si>
  <si>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</si>
  <si>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</si>
  <si>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</si>
  <si>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</si>
  <si>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</si>
  <si>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</si>
  <si>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</si>
  <si>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</si>
  <si>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</si>
  <si>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</si>
  <si>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</si>
  <si>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</si>
  <si>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</si>
  <si>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</si>
  <si>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</si>
  <si>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</si>
  <si>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</si>
  <si>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</si>
  <si>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</si>
  <si>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</si>
  <si>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</si>
  <si>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</si>
  <si>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</si>
  <si>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</si>
  <si>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</si>
  <si>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</si>
  <si>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</si>
  <si>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</si>
  <si>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</si>
  <si>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</si>
  <si>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</si>
  <si>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</si>
  <si>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</si>
  <si>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</si>
  <si>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</si>
  <si>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</si>
  <si>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</si>
  <si>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</si>
  <si>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</si>
  <si>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</si>
  <si>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</si>
  <si>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</si>
  <si>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</si>
  <si>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</si>
  <si>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</si>
  <si>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</si>
  <si>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</si>
  <si>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</si>
  <si>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</si>
  <si>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</si>
  <si>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</si>
  <si>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</si>
  <si>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</si>
  <si>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</si>
  <si>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</si>
  <si>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</si>
  <si>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</si>
  <si>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</si>
  <si>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</si>
  <si>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</si>
  <si>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</si>
  <si>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</si>
  <si>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</si>
  <si>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</si>
  <si>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</si>
  <si>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</si>
  <si>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</si>
  <si>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</si>
  <si>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</si>
  <si>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</si>
  <si>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</si>
  <si>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</si>
  <si>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</si>
  <si>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</si>
  <si>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</si>
  <si>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</si>
  <si>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</si>
  <si>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</si>
  <si>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</si>
  <si>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</si>
  <si>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</si>
  <si>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</si>
  <si>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</si>
  <si>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</si>
  <si>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</si>
  <si>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</si>
  <si>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</si>
  <si>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</si>
  <si>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</si>
  <si>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</si>
  <si>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</si>
  <si>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</si>
  <si>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</si>
  <si>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</si>
  <si>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</si>
  <si>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</si>
  <si>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</si>
  <si>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</si>
  <si>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</si>
  <si>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</si>
  <si>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</si>
  <si>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</si>
  <si>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</si>
  <si>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</si>
  <si>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</si>
  <si>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</si>
  <si>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</si>
  <si>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</si>
  <si>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</si>
  <si>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</si>
  <si>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</si>
  <si>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</si>
  <si>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</si>
  <si>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</si>
  <si>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</si>
  <si>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</si>
  <si>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</si>
  <si>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</si>
  <si>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</si>
  <si>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</si>
  <si>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</si>
  <si>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</si>
  <si>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</si>
  <si>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</si>
  <si>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</si>
  <si>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</si>
  <si>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</si>
  <si>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</si>
  <si>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</si>
  <si>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</si>
  <si>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</si>
  <si>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</si>
  <si>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</si>
  <si>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</si>
  <si>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</si>
  <si>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</si>
  <si>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</si>
  <si>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</si>
  <si>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</si>
  <si>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</si>
  <si>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</si>
  <si>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</si>
  <si>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</si>
  <si>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</si>
  <si>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</si>
  <si>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</si>
  <si>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</si>
  <si>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</si>
  <si>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</si>
  <si>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</si>
  <si>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</si>
  <si>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</si>
  <si>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</si>
  <si>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</si>
  <si>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</si>
  <si>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</si>
  <si>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</si>
  <si>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</si>
  <si>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</si>
  <si>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</si>
  <si>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</si>
  <si>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</si>
  <si>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</si>
  <si>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</si>
  <si>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</si>
  <si>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</si>
  <si>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</si>
  <si>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</si>
  <si>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</si>
  <si>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</si>
  <si>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</si>
  <si>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</si>
  <si>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</si>
  <si>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</si>
  <si>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</si>
  <si>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</si>
  <si>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</si>
  <si>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</si>
  <si>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</si>
  <si>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</si>
  <si>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</si>
  <si>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</si>
  <si>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</si>
  <si>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</si>
  <si>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</si>
  <si>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</si>
  <si>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</si>
  <si>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</si>
  <si>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</si>
  <si>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</si>
  <si>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</si>
  <si>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</si>
  <si>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</si>
  <si>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</si>
  <si>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</si>
  <si>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</si>
  <si>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</si>
  <si>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</si>
  <si>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</si>
  <si>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</si>
  <si>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</si>
  <si>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</si>
  <si>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</si>
  <si>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</si>
  <si>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</si>
  <si>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</si>
  <si>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</si>
  <si>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</si>
  <si>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</si>
  <si>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</si>
  <si>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</si>
  <si>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</si>
  <si>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</si>
  <si>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</si>
  <si>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</si>
  <si>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</si>
  <si>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</si>
  <si>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</si>
  <si>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</si>
  <si>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</si>
  <si>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</si>
  <si>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</si>
  <si>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</si>
  <si>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</si>
  <si>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</si>
  <si>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</si>
  <si>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</si>
  <si>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</si>
  <si>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</si>
  <si>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</si>
  <si>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</si>
  <si>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</si>
  <si>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</si>
  <si>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</si>
  <si>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</si>
  <si>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</si>
  <si>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</si>
  <si>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</si>
  <si>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</si>
  <si>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</si>
  <si>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</si>
  <si>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</si>
  <si>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</si>
  <si>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</si>
  <si>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</si>
  <si>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</si>
  <si>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</si>
  <si>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</si>
  <si>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</si>
  <si>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</si>
  <si>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</si>
  <si>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</si>
  <si>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</si>
  <si>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</si>
  <si>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</si>
  <si>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</si>
  <si>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</si>
  <si>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</si>
  <si>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</si>
  <si>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</si>
  <si>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</si>
  <si>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</si>
  <si>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</si>
  <si>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</si>
  <si>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</si>
  <si>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</si>
  <si>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</si>
  <si>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</si>
  <si>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</si>
  <si>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</si>
  <si>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</si>
  <si>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</si>
  <si>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</si>
  <si>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</si>
  <si>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</si>
  <si>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</si>
  <si>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</si>
  <si>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</si>
  <si>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</si>
  <si>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</si>
  <si>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</si>
  <si>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</si>
  <si>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</si>
  <si>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</si>
  <si>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</si>
  <si>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</si>
  <si>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</si>
  <si>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</si>
  <si>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</si>
  <si>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</si>
  <si>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</si>
  <si>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</si>
  <si>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</si>
  <si>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</si>
  <si>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</si>
  <si>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</si>
  <si>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</si>
  <si>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</si>
  <si>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</si>
  <si>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</si>
  <si>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</si>
  <si>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</si>
  <si>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</si>
  <si>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</si>
  <si>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</si>
  <si>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</si>
  <si>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</si>
  <si>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</si>
  <si>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</si>
  <si>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</si>
  <si>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</si>
  <si>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</si>
  <si>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</si>
  <si>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</si>
  <si>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</si>
  <si>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</si>
  <si>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</si>
  <si>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</si>
  <si>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</si>
  <si>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</si>
  <si>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</si>
  <si>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</si>
  <si>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</si>
  <si>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</si>
  <si>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</si>
  <si>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</si>
  <si>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</si>
  <si>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</si>
  <si>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</si>
  <si>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</si>
  <si>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</si>
  <si>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</si>
  <si>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</si>
  <si>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</si>
  <si>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</si>
  <si>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</si>
  <si>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</si>
  <si>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</si>
  <si>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</si>
  <si>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</si>
  <si>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</si>
  <si>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</si>
  <si>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</si>
  <si>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</si>
  <si>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</si>
  <si>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</si>
  <si>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</si>
  <si>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</si>
  <si>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</si>
  <si>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</si>
  <si>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</si>
  <si>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</si>
  <si>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</si>
  <si>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</si>
  <si>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</si>
  <si>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</si>
  <si>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</si>
  <si>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</si>
  <si>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</si>
  <si>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</si>
  <si>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</si>
  <si>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</si>
  <si>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</si>
  <si>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</si>
  <si>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</si>
  <si>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</si>
  <si>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</si>
  <si>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</si>
  <si>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</si>
  <si>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</si>
  <si>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</si>
  <si>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</si>
  <si>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</si>
  <si>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</si>
  <si>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</si>
  <si>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</si>
  <si>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</si>
  <si>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</si>
  <si>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</si>
  <si>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</si>
  <si>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</si>
  <si>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</si>
  <si>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</si>
  <si>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</si>
  <si>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</si>
  <si>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</si>
  <si>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</si>
  <si>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</si>
  <si>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</si>
  <si>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</si>
  <si>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</si>
  <si>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</si>
  <si>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</si>
  <si>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</si>
  <si>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</si>
  <si>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</si>
  <si>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</si>
  <si>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</si>
  <si>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</si>
  <si>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</si>
  <si>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</si>
  <si>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</si>
  <si>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</si>
  <si>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</si>
  <si>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</si>
  <si>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</si>
  <si>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</si>
  <si>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</si>
  <si>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</si>
  <si>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</si>
  <si>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</si>
  <si>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</si>
  <si>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</si>
  <si>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</si>
  <si>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</si>
  <si>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</si>
  <si>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</si>
  <si>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</si>
  <si>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</si>
  <si>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</si>
  <si>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</si>
  <si>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</si>
  <si>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</si>
  <si>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</si>
  <si>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</si>
  <si>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</si>
  <si>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</si>
  <si>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</si>
  <si>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</si>
  <si>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</si>
  <si>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</si>
  <si>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</si>
  <si>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</si>
  <si>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</si>
  <si>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</si>
  <si>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</si>
  <si>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</si>
  <si>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</si>
  <si>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</si>
  <si>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</si>
  <si>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</si>
  <si>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</si>
  <si>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</si>
  <si>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</si>
  <si>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</si>
  <si>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</si>
  <si>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</si>
  <si>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</si>
  <si>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</si>
  <si>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</si>
  <si>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</si>
  <si>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</si>
  <si>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</si>
  <si>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</si>
  <si>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</si>
  <si>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</si>
  <si>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</si>
  <si>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</si>
  <si>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</si>
  <si>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</si>
  <si>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</si>
  <si>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</si>
  <si>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</si>
  <si>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</si>
  <si>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</si>
  <si>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</si>
  <si>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</si>
  <si>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</si>
  <si>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</si>
  <si>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</si>
  <si>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</si>
  <si>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</si>
  <si>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</si>
  <si>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</si>
  <si>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</si>
  <si>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</si>
  <si>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</si>
  <si>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</si>
  <si>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</si>
  <si>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</si>
  <si>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</si>
  <si>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</si>
  <si>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</si>
  <si>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</si>
  <si>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</si>
  <si>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</si>
  <si>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</si>
  <si>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</si>
  <si>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</si>
  <si>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</si>
  <si>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</si>
  <si>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</si>
  <si>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</si>
  <si>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</si>
  <si>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</si>
  <si>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</si>
  <si>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</si>
  <si>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</si>
  <si>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</si>
  <si>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</si>
  <si>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</si>
  <si>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</si>
  <si>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</si>
  <si>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</si>
  <si>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</si>
  <si>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</si>
  <si>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</si>
  <si>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</si>
  <si>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</si>
  <si>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</si>
  <si>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</si>
  <si>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</si>
  <si>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</si>
  <si>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</si>
  <si>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</si>
  <si>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</si>
  <si>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</si>
  <si>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</si>
  <si>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</si>
  <si>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</si>
  <si>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</si>
  <si>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</si>
  <si>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</si>
  <si>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</si>
  <si>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</si>
  <si>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</si>
  <si>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</si>
  <si>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</si>
  <si>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</si>
  <si>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</si>
  <si>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</si>
  <si>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</si>
  <si>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</si>
  <si>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</si>
  <si>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</si>
  <si>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</si>
  <si>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</si>
  <si>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</si>
  <si>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</si>
  <si>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</si>
  <si>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</si>
  <si>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</si>
  <si>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</si>
  <si>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</si>
  <si>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</si>
  <si>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</si>
  <si>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</si>
  <si>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</si>
  <si>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</si>
  <si>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</si>
  <si>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</si>
  <si>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</si>
  <si>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</si>
  <si>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</si>
  <si>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</si>
  <si>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</si>
  <si>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</si>
  <si>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</si>
  <si>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</si>
  <si>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</si>
  <si>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</si>
  <si>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</si>
  <si>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</si>
  <si>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</si>
  <si>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</si>
  <si>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</si>
  <si>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</si>
  <si>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</si>
  <si>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</si>
  <si>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</si>
  <si>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</si>
  <si>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</si>
  <si>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</si>
  <si>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</si>
  <si>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</si>
  <si>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</si>
  <si>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</si>
  <si>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</si>
  <si>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</si>
  <si>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</si>
  <si>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</si>
  <si>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</si>
  <si>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</si>
  <si>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</si>
  <si>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</si>
  <si>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</si>
  <si>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</si>
  <si>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</si>
  <si>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</si>
  <si>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</si>
  <si>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</si>
  <si>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</si>
  <si>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</si>
  <si>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</si>
  <si>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</si>
  <si>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</si>
  <si>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</si>
  <si>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</si>
  <si>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</si>
  <si>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</si>
  <si>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</si>
  <si>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</si>
  <si>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</si>
  <si>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</si>
  <si>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</si>
  <si>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</si>
  <si>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</si>
  <si>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</si>
  <si>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</si>
  <si>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</si>
  <si>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</si>
  <si>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</si>
  <si>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</si>
  <si>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</si>
  <si>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</si>
  <si>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</si>
  <si>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</si>
  <si>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</si>
  <si>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</si>
  <si>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</si>
  <si>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</si>
  <si>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</si>
  <si>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</si>
  <si>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</si>
  <si>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</si>
  <si>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</si>
  <si>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</si>
  <si>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</si>
  <si>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</si>
  <si>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</si>
  <si>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</si>
  <si>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</si>
  <si>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</si>
  <si>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</si>
  <si>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</si>
  <si>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</si>
  <si>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</si>
  <si>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</si>
  <si>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</si>
  <si>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</si>
  <si>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</si>
  <si>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</si>
  <si>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</si>
  <si>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</si>
  <si>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</si>
  <si>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</si>
  <si>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</si>
  <si>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</si>
  <si>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</si>
  <si>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</si>
  <si>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</si>
  <si>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</si>
  <si>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</si>
  <si>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</si>
  <si>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</si>
  <si>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</si>
  <si>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</si>
  <si>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</si>
  <si>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</si>
  <si>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</si>
  <si>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</si>
  <si>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</si>
  <si>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</si>
  <si>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</si>
  <si>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</si>
  <si>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</si>
  <si>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</si>
  <si>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</si>
  <si>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</si>
  <si>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</si>
  <si>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</si>
  <si>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</si>
  <si>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</si>
  <si>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</si>
  <si>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</si>
  <si>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</si>
  <si>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</si>
  <si>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</si>
  <si>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</si>
  <si>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</si>
  <si>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</si>
  <si>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</si>
  <si>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</si>
  <si>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</si>
  <si>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</si>
  <si>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</si>
  <si>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</si>
  <si>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</si>
  <si>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</si>
  <si>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</si>
  <si>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</si>
  <si>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</si>
  <si>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</si>
  <si>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</si>
  <si>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</si>
  <si>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</si>
  <si>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</si>
  <si>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</si>
  <si>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</si>
  <si>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</si>
  <si>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</si>
  <si>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</si>
  <si>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</si>
  <si>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</si>
  <si>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</si>
  <si>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</si>
  <si>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</si>
  <si>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</si>
  <si>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</si>
  <si>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</si>
  <si>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</si>
  <si>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</si>
  <si>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</si>
  <si>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</si>
  <si>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</si>
  <si>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</si>
  <si>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</si>
  <si>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</si>
  <si>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</si>
  <si>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</si>
  <si>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</si>
  <si>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</si>
  <si>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</si>
  <si>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</si>
  <si>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</si>
  <si>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</si>
  <si>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</si>
  <si>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</si>
  <si>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</si>
  <si>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</si>
  <si>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</si>
  <si>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</si>
  <si>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</si>
  <si>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</si>
  <si>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</si>
  <si>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</si>
  <si>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</si>
  <si>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</si>
  <si>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</si>
  <si>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</si>
  <si>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</si>
  <si>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</si>
  <si>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</si>
  <si>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</si>
  <si>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</si>
  <si>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</si>
  <si>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</si>
  <si>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</si>
  <si>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</si>
  <si>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</si>
  <si>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</si>
  <si>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</si>
  <si>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</si>
  <si>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</si>
  <si>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</si>
  <si>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</si>
  <si>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</si>
  <si>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</si>
  <si>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</si>
  <si>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</si>
  <si>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</si>
  <si>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</si>
  <si>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</si>
  <si>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</si>
  <si>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</si>
  <si>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</si>
  <si>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</si>
  <si>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</si>
  <si>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</si>
  <si>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</si>
  <si>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</si>
  <si>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</si>
  <si>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</si>
  <si>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</si>
  <si>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</si>
  <si>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</si>
  <si>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</si>
  <si>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</si>
  <si>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</si>
  <si>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</si>
  <si>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</si>
  <si>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</si>
  <si>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</si>
  <si>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</si>
  <si>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</si>
  <si>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</si>
  <si>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</si>
  <si>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</si>
  <si>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</si>
  <si>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</si>
  <si>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</si>
  <si>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</si>
  <si>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</si>
  <si>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</si>
  <si>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</si>
  <si>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</si>
  <si>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</si>
  <si>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</si>
  <si>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</si>
  <si>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</si>
  <si>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</si>
  <si>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</si>
  <si>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</si>
  <si>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</si>
  <si>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</si>
  <si>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</si>
  <si>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</si>
  <si>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</si>
  <si>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</si>
  <si>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</si>
  <si>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</si>
  <si>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</si>
  <si>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</si>
  <si>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</si>
  <si>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</si>
  <si>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</si>
  <si>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</si>
  <si>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</si>
  <si>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</si>
  <si>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</si>
  <si>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</si>
  <si>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</si>
  <si>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</si>
  <si>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</si>
  <si>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</si>
  <si>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</si>
  <si>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</si>
  <si>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</si>
  <si>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</si>
  <si>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</si>
  <si>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</si>
  <si>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</si>
  <si>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</si>
  <si>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</si>
  <si>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</si>
  <si>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</si>
  <si>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</si>
  <si>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</si>
  <si>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</si>
  <si>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</si>
  <si>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</si>
  <si>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</si>
  <si>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</si>
  <si>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</si>
  <si>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</si>
  <si>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</si>
  <si>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</si>
  <si>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</si>
  <si>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</si>
  <si>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</si>
  <si>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</si>
  <si>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</si>
  <si>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</si>
  <si>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</si>
  <si>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</si>
  <si>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</si>
  <si>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</si>
  <si>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</si>
  <si>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</si>
  <si>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</si>
  <si>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</si>
  <si>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</si>
  <si>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</si>
  <si>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</si>
  <si>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</si>
  <si>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</si>
  <si>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</si>
  <si>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</si>
  <si>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</si>
  <si>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</si>
  <si>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</si>
  <si>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</si>
  <si>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</si>
  <si>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</si>
  <si>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</si>
  <si>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</si>
  <si>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</si>
  <si>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</si>
  <si>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</si>
  <si>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</si>
  <si>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</si>
  <si>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</si>
  <si>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</si>
  <si>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</si>
  <si>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</si>
  <si>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</si>
  <si>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</si>
  <si>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</si>
  <si>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</si>
  <si>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</si>
  <si>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</si>
  <si>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</si>
  <si>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</si>
  <si>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</si>
  <si>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</si>
  <si>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</si>
  <si>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</si>
  <si>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</si>
  <si>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</si>
  <si>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</si>
  <si>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</si>
  <si>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</si>
  <si>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</si>
  <si>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</si>
  <si>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</si>
  <si>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</si>
  <si>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</si>
  <si>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</si>
  <si>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</si>
  <si>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</si>
  <si>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</si>
  <si>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</si>
  <si>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</si>
  <si>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</si>
  <si>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</si>
  <si>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</si>
  <si>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</si>
  <si>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</si>
  <si>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</si>
  <si>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</si>
  <si>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</si>
  <si>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</si>
  <si>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</si>
  <si>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</si>
  <si>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</si>
  <si>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</si>
  <si>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</si>
  <si>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</si>
  <si>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</si>
  <si>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</si>
  <si>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</si>
  <si>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</si>
  <si>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</si>
  <si>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</si>
  <si>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</si>
  <si>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</si>
  <si>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</si>
  <si>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</si>
  <si>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</si>
  <si>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</si>
  <si>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</si>
  <si>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</si>
  <si>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</si>
  <si>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</si>
  <si>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</si>
  <si>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</si>
  <si>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</si>
  <si>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</si>
  <si>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</si>
  <si>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</si>
  <si>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</si>
  <si>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</si>
  <si>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</si>
  <si>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</si>
  <si>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</si>
  <si>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</si>
  <si>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</si>
  <si>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</si>
  <si>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</si>
  <si>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</si>
  <si>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</si>
  <si>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</si>
  <si>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</si>
  <si>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</si>
  <si>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</si>
  <si>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</si>
  <si>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</si>
  <si>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</si>
  <si>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</si>
  <si>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</si>
  <si>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</si>
  <si>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</si>
  <si>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</si>
  <si>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</si>
  <si>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</si>
  <si>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</si>
  <si>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</si>
  <si>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</si>
  <si>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</si>
  <si>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</si>
  <si>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</si>
  <si>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</si>
  <si>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</si>
  <si>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</si>
  <si>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</si>
  <si>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</si>
  <si>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</si>
  <si>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</si>
  <si>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</si>
  <si>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</si>
  <si>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</si>
  <si>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</si>
  <si>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</si>
  <si>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</si>
  <si>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</si>
  <si>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</si>
  <si>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</si>
  <si>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</si>
  <si>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</si>
  <si>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</si>
  <si>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</si>
  <si>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</si>
  <si>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</si>
  <si>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</si>
  <si>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</si>
  <si>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</si>
  <si>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</si>
  <si>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</si>
  <si>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</si>
  <si>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</si>
  <si>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</si>
  <si>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</si>
  <si>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</si>
  <si>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</si>
  <si>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</si>
  <si>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</si>
  <si>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</si>
  <si>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</si>
  <si>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</si>
  <si>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</si>
  <si>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</si>
  <si>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</si>
  <si>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</si>
  <si>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</si>
  <si>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</si>
  <si>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</si>
  <si>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</si>
  <si>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</si>
  <si>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</si>
  <si>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</si>
  <si>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</si>
  <si>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</si>
  <si>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</si>
  <si>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</si>
  <si>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</si>
  <si>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</si>
  <si>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</si>
  <si>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</si>
  <si>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</si>
  <si>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</si>
  <si>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</si>
  <si>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</si>
  <si>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</si>
  <si>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</si>
  <si>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</si>
  <si>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</si>
  <si>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</si>
  <si>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</si>
  <si>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</si>
  <si>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</si>
  <si>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</si>
  <si>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</si>
  <si>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</si>
  <si>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</si>
  <si>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</si>
  <si>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</si>
  <si>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</si>
  <si>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</si>
  <si>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</si>
  <si>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</si>
  <si>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</si>
  <si>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</si>
  <si>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</si>
  <si>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</si>
  <si>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</si>
  <si>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</si>
  <si>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</si>
  <si>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</si>
  <si>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</si>
  <si>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</si>
  <si>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</si>
  <si>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</si>
  <si>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</si>
  <si>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</si>
  <si>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</si>
  <si>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</si>
  <si>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</si>
  <si>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</si>
  <si>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</si>
  <si>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</si>
  <si>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</si>
  <si>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</si>
  <si>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</si>
  <si>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</si>
  <si>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</si>
  <si>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</si>
  <si>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</si>
  <si>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</si>
  <si>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</si>
  <si>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</si>
  <si>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</si>
  <si>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</si>
  <si>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</si>
  <si>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</si>
  <si>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</si>
  <si>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</si>
  <si>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</si>
  <si>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</si>
  <si>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</si>
  <si>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</si>
  <si>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</si>
  <si>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</si>
  <si>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</si>
  <si>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</si>
  <si>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</si>
  <si>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</si>
  <si>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</si>
  <si>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</si>
  <si>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</si>
  <si>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</si>
  <si>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</si>
  <si>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</si>
  <si>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</si>
  <si>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</si>
  <si>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</si>
  <si>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</si>
  <si>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</si>
  <si>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</si>
  <si>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</si>
  <si>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</si>
  <si>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</si>
  <si>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</si>
  <si>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</si>
  <si>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</si>
  <si>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</si>
  <si>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</si>
  <si>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</si>
  <si>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</si>
  <si>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</si>
  <si>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</si>
  <si>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</si>
  <si>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</si>
  <si>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</si>
  <si>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</si>
  <si>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</si>
  <si>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</si>
  <si>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</si>
  <si>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</si>
  <si>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</si>
  <si>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</si>
  <si>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</si>
  <si>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</si>
  <si>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</si>
  <si>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</si>
  <si>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</si>
  <si>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</si>
  <si>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</si>
  <si>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</si>
  <si>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</si>
  <si>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</si>
  <si>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</si>
  <si>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</si>
  <si>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</si>
  <si>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</si>
  <si>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</si>
  <si>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</si>
  <si>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</si>
  <si>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</si>
  <si>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</si>
  <si>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</si>
  <si>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</si>
  <si>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</si>
  <si>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</si>
  <si>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</si>
  <si>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</si>
  <si>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</si>
  <si>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</si>
  <si>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</si>
  <si>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</si>
  <si>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</si>
  <si>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</si>
  <si>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</si>
  <si>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</si>
  <si>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</si>
  <si>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</si>
  <si>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</si>
  <si>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</si>
  <si>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</si>
  <si>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</si>
  <si>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</si>
  <si>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</si>
  <si>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</si>
  <si>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</si>
  <si>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</si>
  <si>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</si>
  <si>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</si>
  <si>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</si>
  <si>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</si>
  <si>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</si>
  <si>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</si>
  <si>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</si>
  <si>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</si>
  <si>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</si>
  <si>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</si>
  <si>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</si>
  <si>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</si>
  <si>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</si>
  <si>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</si>
  <si>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</si>
  <si>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</si>
  <si>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</si>
  <si>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</si>
  <si>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</si>
  <si>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</si>
  <si>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</si>
  <si>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</si>
  <si>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</si>
  <si>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</si>
  <si>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</si>
  <si>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</si>
  <si>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</si>
  <si>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</si>
  <si>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</si>
  <si>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</si>
  <si>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</si>
  <si>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</si>
  <si>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</si>
  <si>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</si>
  <si>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</si>
  <si>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</si>
  <si>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</si>
  <si>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</si>
  <si>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</si>
  <si>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</si>
  <si>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</si>
  <si>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</si>
  <si>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</si>
  <si>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</si>
  <si>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</si>
  <si>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</si>
  <si>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</si>
  <si>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</si>
  <si>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</si>
  <si>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</si>
  <si>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</si>
  <si>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</si>
  <si>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</si>
  <si>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</si>
  <si>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</si>
  <si>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</si>
  <si>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</si>
  <si>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</si>
  <si>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</si>
  <si>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</si>
  <si>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</si>
  <si>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</si>
  <si>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</si>
  <si>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</si>
  <si>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</si>
  <si>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</si>
  <si>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</si>
  <si>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</si>
  <si>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</si>
  <si>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</si>
  <si>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</si>
  <si>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</si>
  <si>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</si>
  <si>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</si>
  <si>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</si>
  <si>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</si>
  <si>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</si>
  <si>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</si>
  <si>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</si>
  <si>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</si>
  <si>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</si>
  <si>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</si>
  <si>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</si>
  <si>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</si>
  <si>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</si>
  <si>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</si>
  <si>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</si>
  <si>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</si>
  <si>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</si>
  <si>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</si>
  <si>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</si>
  <si>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</si>
  <si>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</si>
  <si>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</si>
  <si>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</si>
  <si>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</si>
  <si>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</si>
  <si>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</si>
  <si>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</si>
  <si>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</si>
  <si>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</si>
  <si>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</si>
  <si>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</si>
  <si>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</si>
  <si>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</si>
  <si>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</si>
  <si>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</si>
  <si>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</si>
  <si>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</si>
  <si>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</si>
  <si>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</si>
  <si>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</si>
  <si>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</si>
  <si>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</si>
  <si>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</si>
  <si>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</si>
  <si>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</si>
  <si>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</si>
  <si>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</si>
  <si>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</si>
  <si>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</si>
  <si>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</si>
  <si>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</si>
  <si>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</si>
  <si>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</si>
  <si>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</si>
  <si>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</si>
  <si>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</si>
  <si>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</si>
  <si>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</si>
  <si>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</si>
  <si>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</si>
  <si>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</si>
  <si>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</si>
  <si>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</si>
  <si>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</si>
  <si>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</si>
  <si>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</si>
  <si>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</si>
  <si>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</si>
  <si>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</si>
  <si>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</si>
  <si>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</si>
  <si>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</si>
  <si>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</si>
  <si>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</si>
  <si>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</si>
  <si>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</si>
  <si>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</si>
  <si>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</si>
  <si>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</si>
  <si>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</si>
  <si>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</si>
  <si>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</si>
  <si>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</si>
  <si>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</si>
  <si>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</si>
  <si>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</si>
  <si>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</si>
  <si>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</si>
  <si>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</si>
  <si>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</si>
  <si>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</si>
  <si>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</si>
  <si>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</si>
  <si>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</si>
  <si>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</si>
  <si>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</si>
  <si>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</si>
  <si>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</si>
  <si>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</si>
  <si>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</si>
  <si>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</si>
  <si>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</si>
  <si>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</si>
  <si>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</si>
  <si>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</si>
  <si>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</si>
  <si>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</si>
  <si>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</si>
  <si>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</si>
  <si>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</si>
  <si>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</si>
  <si>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</si>
  <si>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</si>
  <si>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</si>
  <si>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</si>
  <si>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</si>
  <si>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</si>
  <si>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</si>
  <si>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</si>
  <si>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</si>
  <si>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</si>
  <si>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</si>
  <si>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</si>
  <si>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</si>
  <si>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</si>
  <si>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</si>
  <si>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</si>
  <si>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</si>
  <si>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</si>
  <si>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</si>
  <si>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</si>
  <si>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</si>
  <si>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</si>
  <si>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</si>
  <si>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</si>
  <si>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</si>
  <si>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</si>
  <si>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</si>
  <si>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</si>
  <si>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</si>
  <si>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</si>
  <si>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</si>
  <si>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</si>
  <si>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</si>
  <si>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</si>
  <si>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</si>
  <si>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</si>
  <si>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</si>
  <si>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</si>
  <si>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</si>
  <si>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</si>
  <si>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</si>
  <si>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</si>
  <si>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</si>
  <si>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</si>
  <si>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</si>
  <si>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</si>
  <si>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</si>
  <si>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</si>
  <si>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</si>
  <si>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</si>
  <si>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</si>
  <si>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</si>
  <si>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</si>
  <si>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</si>
  <si>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</si>
  <si>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</si>
  <si>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</si>
  <si>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</si>
  <si>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</si>
  <si>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</si>
  <si>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</si>
  <si>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</si>
  <si>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</si>
  <si>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</si>
  <si>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</si>
  <si>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</si>
  <si>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</si>
  <si>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</si>
  <si>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</si>
  <si>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</si>
  <si>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</si>
  <si>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</si>
  <si>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</si>
  <si>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</si>
  <si>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</si>
  <si>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</si>
  <si>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</si>
  <si>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</si>
  <si>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</si>
  <si>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</si>
  <si>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</si>
  <si>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</si>
  <si>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</si>
  <si>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</si>
  <si>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</si>
  <si>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</si>
  <si>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</si>
  <si>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</si>
  <si>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</si>
  <si>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</si>
  <si>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</si>
  <si>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</si>
  <si>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</si>
  <si>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</si>
  <si>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</si>
  <si>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</si>
  <si>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</si>
  <si>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</si>
  <si>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</si>
  <si>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</si>
  <si>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</si>
  <si>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</si>
  <si>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</si>
  <si>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</si>
  <si>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</si>
  <si>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</si>
  <si>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</si>
  <si>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</si>
  <si>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</si>
  <si>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</si>
  <si>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</si>
  <si>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</si>
  <si>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</si>
  <si>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</si>
  <si>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</si>
  <si>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</si>
  <si>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</si>
  <si>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</si>
  <si>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</si>
  <si>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</si>
  <si>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</si>
  <si>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</si>
  <si>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</si>
  <si>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</si>
  <si>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</si>
  <si>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</si>
  <si>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</si>
  <si>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</si>
  <si>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</si>
  <si>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</si>
  <si>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</si>
  <si>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</si>
  <si>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</si>
  <si>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</si>
  <si>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</si>
  <si>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</si>
  <si>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</si>
  <si>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</si>
  <si>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</si>
  <si>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</si>
  <si>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</si>
  <si>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</si>
  <si>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</si>
  <si>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</si>
  <si>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</si>
  <si>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</si>
  <si>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</si>
  <si>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</si>
  <si>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</si>
  <si>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</si>
  <si>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</si>
  <si>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</si>
  <si>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</si>
  <si>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</si>
  <si>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</si>
  <si>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</si>
  <si>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</si>
  <si>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</si>
  <si>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</si>
  <si>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</si>
  <si>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</si>
  <si>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</si>
  <si>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</si>
  <si>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</si>
  <si>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</si>
  <si>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</si>
  <si>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</si>
  <si>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</si>
  <si>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</si>
  <si>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</si>
  <si>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</si>
  <si>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</si>
  <si>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</si>
  <si>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</si>
  <si>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</si>
  <si>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</si>
  <si>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</si>
  <si>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</si>
  <si>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</si>
  <si>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</si>
  <si>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</si>
  <si>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</si>
  <si>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</si>
  <si>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</si>
  <si>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</si>
  <si>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</si>
  <si>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</si>
  <si>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</si>
  <si>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</si>
  <si>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</si>
  <si>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</si>
  <si>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</si>
  <si>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</si>
  <si>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</si>
  <si>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</si>
  <si>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</si>
  <si>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</si>
  <si>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</si>
  <si>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</si>
  <si>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</si>
  <si>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</si>
  <si>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</si>
  <si>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</si>
  <si>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</si>
  <si>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</si>
  <si>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</si>
  <si>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</si>
  <si>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</si>
  <si>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</si>
  <si>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</si>
  <si>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</si>
  <si>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</si>
  <si>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</si>
  <si>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</si>
  <si>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</si>
  <si>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</si>
  <si>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</si>
  <si>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</si>
  <si>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</si>
  <si>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</si>
  <si>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</si>
  <si>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</si>
  <si>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</si>
  <si>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</si>
  <si>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</si>
  <si>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</si>
  <si>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</si>
  <si>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</si>
  <si>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</si>
  <si>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</si>
  <si>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</si>
  <si>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</si>
  <si>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</si>
  <si>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</si>
  <si>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</si>
  <si>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</si>
  <si>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</si>
  <si>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</si>
  <si>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</si>
  <si>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</si>
  <si>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</si>
  <si>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</si>
  <si>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</si>
  <si>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</si>
  <si>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</si>
  <si>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</si>
  <si>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</si>
  <si>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</si>
  <si>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</si>
  <si>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</si>
  <si>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</si>
  <si>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</si>
  <si>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</si>
  <si>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</si>
  <si>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</si>
  <si>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</si>
  <si>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</si>
  <si>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</si>
  <si>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</si>
  <si>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</si>
  <si>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</si>
  <si>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</si>
  <si>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</si>
  <si>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</si>
  <si>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</si>
  <si>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</si>
  <si>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</si>
  <si>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</si>
  <si>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</si>
  <si>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</si>
  <si>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</si>
  <si>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</si>
  <si>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</si>
  <si>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</si>
  <si>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</si>
  <si>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</si>
  <si>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</si>
  <si>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</si>
  <si>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</si>
  <si>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</si>
  <si>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</si>
  <si>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</si>
  <si>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</si>
  <si>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</si>
  <si>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</si>
  <si>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</si>
  <si>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</si>
  <si>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</si>
  <si>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</si>
  <si>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</si>
  <si>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</si>
  <si>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</si>
  <si>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</si>
  <si>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</si>
  <si>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</si>
  <si>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</si>
  <si>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</si>
  <si>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</si>
  <si>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</si>
  <si>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</si>
  <si>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</si>
  <si>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</si>
  <si>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</si>
  <si>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</si>
  <si>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</si>
  <si>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</si>
  <si>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</si>
  <si>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</si>
  <si>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</si>
  <si>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</si>
  <si>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</si>
  <si>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</si>
  <si>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</si>
  <si>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</si>
  <si>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</si>
  <si>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</si>
  <si>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</si>
  <si>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</si>
  <si>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</si>
  <si>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</si>
  <si>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</si>
  <si>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</si>
  <si>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</si>
  <si>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</si>
  <si>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</si>
  <si>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</si>
  <si>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</si>
  <si>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</si>
  <si>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</si>
  <si>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</si>
  <si>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</si>
  <si>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</si>
  <si>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</si>
  <si>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</si>
  <si>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</si>
  <si>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</si>
  <si>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</si>
  <si>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</si>
  <si>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</si>
  <si>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</si>
  <si>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</si>
  <si>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</si>
  <si>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</si>
  <si>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</si>
  <si>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</si>
  <si>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</si>
  <si>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</si>
  <si>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</si>
  <si>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</si>
  <si>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</si>
  <si>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</si>
  <si>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</si>
  <si>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</si>
  <si>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</si>
  <si>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</si>
  <si>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</si>
  <si>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</si>
  <si>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</si>
  <si>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</si>
  <si>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</si>
  <si>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</si>
  <si>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</si>
  <si>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</si>
  <si>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</si>
  <si>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</si>
  <si>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</si>
  <si>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</si>
  <si>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</si>
  <si>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</si>
  <si>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</si>
  <si>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</si>
  <si>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</si>
  <si>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</si>
  <si>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</si>
  <si>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</si>
  <si>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</si>
  <si>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</si>
  <si>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</si>
  <si>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</si>
  <si>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</si>
  <si>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</si>
  <si>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</si>
  <si>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</si>
  <si>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</si>
  <si>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</si>
  <si>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</si>
  <si>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</si>
  <si>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</si>
  <si>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</si>
  <si>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</si>
  <si>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</si>
  <si>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</si>
  <si>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</si>
  <si>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</si>
  <si>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</si>
  <si>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</si>
  <si>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</si>
  <si>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</si>
  <si>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</si>
  <si>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</si>
  <si>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</si>
  <si>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</si>
  <si>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</si>
  <si>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</si>
  <si>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</si>
  <si>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</si>
  <si>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</si>
  <si>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</si>
  <si>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</si>
  <si>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</si>
  <si>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</si>
  <si>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</si>
  <si>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</si>
  <si>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</si>
  <si>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</si>
  <si>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</si>
  <si>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</si>
  <si>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</si>
  <si>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</si>
  <si>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</si>
  <si>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</si>
  <si>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</si>
  <si>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</si>
  <si>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</si>
  <si>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</si>
  <si>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</si>
  <si>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</si>
  <si>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</si>
  <si>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</si>
  <si>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</si>
  <si>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</si>
  <si>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</si>
  <si>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</si>
  <si>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</si>
  <si>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</si>
  <si>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</si>
  <si>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</si>
  <si>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</si>
  <si>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</si>
  <si>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</si>
  <si>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</si>
  <si>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</si>
  <si>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</si>
  <si>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</si>
  <si>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</si>
  <si>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</si>
  <si>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</si>
  <si>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</si>
  <si>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</si>
  <si>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</si>
  <si>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</si>
  <si>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</si>
  <si>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</si>
  <si>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</si>
  <si>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</si>
  <si>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</si>
  <si>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</si>
  <si>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</si>
  <si>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</si>
  <si>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</si>
  <si>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</si>
  <si>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</si>
  <si>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</si>
  <si>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</si>
  <si>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</si>
  <si>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</si>
  <si>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</si>
  <si>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</si>
  <si>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</si>
  <si>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</si>
  <si>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</si>
  <si>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</si>
  <si>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</si>
  <si>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</si>
  <si>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</si>
  <si>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</si>
  <si>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</si>
  <si>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</si>
  <si>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</si>
  <si>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</si>
  <si>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</si>
  <si>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</si>
  <si>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</si>
  <si>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</si>
  <si>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</si>
  <si>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</si>
  <si>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</si>
  <si>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</si>
  <si>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</si>
  <si>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</si>
  <si>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</si>
  <si>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</si>
  <si>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</si>
  <si>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</si>
  <si>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</si>
  <si>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</si>
  <si>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</si>
  <si>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</si>
  <si>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</si>
  <si>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</si>
  <si>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</si>
  <si>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</si>
  <si>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</si>
  <si>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</si>
  <si>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</si>
  <si>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</si>
  <si>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</si>
  <si>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</si>
  <si>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</si>
  <si>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</si>
  <si>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</si>
  <si>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</si>
  <si>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</si>
  <si>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</si>
  <si>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</si>
  <si>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</si>
  <si>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</si>
  <si>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</si>
  <si>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</si>
  <si>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</si>
  <si>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</si>
  <si>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</si>
  <si>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</si>
  <si>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</si>
  <si>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</si>
  <si>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</si>
  <si>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</si>
  <si>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</si>
  <si>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</si>
  <si>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</si>
  <si>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</si>
  <si>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</si>
  <si>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</si>
  <si>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</si>
  <si>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</si>
  <si>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</si>
  <si>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</si>
  <si>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</si>
  <si>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</si>
  <si>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</si>
  <si>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</si>
  <si>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</si>
  <si>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</si>
  <si>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</si>
  <si>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</si>
  <si>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</si>
  <si>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</si>
  <si>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</si>
  <si>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</si>
  <si>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</si>
  <si>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</si>
  <si>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</si>
  <si>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</si>
  <si>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</si>
  <si>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</si>
  <si>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</si>
  <si>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</si>
  <si>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</si>
  <si>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</si>
  <si>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</si>
  <si>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</si>
  <si>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</si>
  <si>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</si>
  <si>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</si>
  <si>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</si>
  <si>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</si>
  <si>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</si>
  <si>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</si>
  <si>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</si>
  <si>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</si>
  <si>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</si>
  <si>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</si>
  <si>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</si>
  <si>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</si>
  <si>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</si>
  <si>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</si>
  <si>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</si>
  <si>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</si>
  <si>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</si>
  <si>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</si>
  <si>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</si>
  <si>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</si>
  <si>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</si>
  <si>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</si>
  <si>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</si>
  <si>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</si>
  <si>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</si>
  <si>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</si>
  <si>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</si>
  <si>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</si>
  <si>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</si>
  <si>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</si>
  <si>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</si>
  <si>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</si>
  <si>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</si>
  <si>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</si>
  <si>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</si>
  <si>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</si>
  <si>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</si>
  <si>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</si>
  <si>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</si>
  <si>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</si>
  <si>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</si>
  <si>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</si>
  <si>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</si>
  <si>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</si>
  <si>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</si>
  <si>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</si>
  <si>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</si>
  <si>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</si>
  <si>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</si>
  <si>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</si>
  <si>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</si>
  <si>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</si>
  <si>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</si>
  <si>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</si>
  <si>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</si>
  <si>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</si>
  <si>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</si>
  <si>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</si>
  <si>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</si>
  <si>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</si>
  <si>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</si>
  <si>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</si>
  <si>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</si>
  <si>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</si>
  <si>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</si>
  <si>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</si>
  <si>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</si>
  <si>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</si>
  <si>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</si>
  <si>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</si>
  <si>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</si>
  <si>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</si>
  <si>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</si>
  <si>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</si>
  <si>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</si>
  <si>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</si>
  <si>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</si>
  <si>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</si>
  <si>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</si>
  <si>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</si>
  <si>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</si>
  <si>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</si>
  <si>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</si>
  <si>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</si>
  <si>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</si>
  <si>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</si>
  <si>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</si>
  <si>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</si>
  <si>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</si>
  <si>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</si>
  <si>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</si>
  <si>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</si>
  <si>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</si>
  <si>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</si>
  <si>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</si>
  <si>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</si>
  <si>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</si>
  <si>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</si>
  <si>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</si>
  <si>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</si>
  <si>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</si>
  <si>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</si>
  <si>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</si>
  <si>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</si>
  <si>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</si>
  <si>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</si>
  <si>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</si>
  <si>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</si>
  <si>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</si>
  <si>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</si>
  <si>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</si>
  <si>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</si>
  <si>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</si>
  <si>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</si>
  <si>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</si>
  <si>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</si>
  <si>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</si>
  <si>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</si>
  <si>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</si>
  <si>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</si>
  <si>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</si>
  <si>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</si>
  <si>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</si>
  <si>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</si>
  <si>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</si>
  <si>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</si>
  <si>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</si>
  <si>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</si>
  <si>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</si>
  <si>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</si>
  <si>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</si>
  <si>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</si>
  <si>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</si>
  <si>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</si>
  <si>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</si>
  <si>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</si>
  <si>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</si>
  <si>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</si>
  <si>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</si>
  <si>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</si>
  <si>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</si>
  <si>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</si>
  <si>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</si>
  <si>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</si>
  <si>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</si>
  <si>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</si>
  <si>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</si>
  <si>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</si>
  <si>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</si>
  <si>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</si>
  <si>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</si>
  <si>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</si>
  <si>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</si>
  <si>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</si>
  <si>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</si>
  <si>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</si>
  <si>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</si>
  <si>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</si>
  <si>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</si>
  <si>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</si>
  <si>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</si>
  <si>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</si>
  <si>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</si>
  <si>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</si>
  <si>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</si>
  <si>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</si>
  <si>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</si>
  <si>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</si>
  <si>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</si>
  <si>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</si>
  <si>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</si>
  <si>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</si>
  <si>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</si>
  <si>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</si>
  <si>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</si>
  <si>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</si>
  <si>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</si>
  <si>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</si>
  <si>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</si>
  <si>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</si>
  <si>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</si>
  <si>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</si>
  <si>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</si>
  <si>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</si>
  <si>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</si>
  <si>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</si>
  <si>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</si>
  <si>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</si>
  <si>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</si>
  <si>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</si>
  <si>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</si>
  <si>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</si>
  <si>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</si>
  <si>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</si>
  <si>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</si>
  <si>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</si>
  <si>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</si>
  <si>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</si>
  <si>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</si>
  <si>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</si>
  <si>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</si>
  <si>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</si>
  <si>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</si>
  <si>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</si>
  <si>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</si>
  <si>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</si>
  <si>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</si>
  <si>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</si>
  <si>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</si>
  <si>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</si>
  <si>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</si>
  <si>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</si>
  <si>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</si>
  <si>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</si>
  <si>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</si>
  <si>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</si>
  <si>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</si>
  <si>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</si>
  <si>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</si>
  <si>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</si>
  <si>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</si>
  <si>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</si>
  <si>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</si>
  <si>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</si>
  <si>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</si>
  <si>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</si>
  <si>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</si>
  <si>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</si>
  <si>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</si>
  <si>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</si>
  <si>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</si>
  <si>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</si>
  <si>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</si>
  <si>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</si>
  <si>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</si>
  <si>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</si>
  <si>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</si>
  <si>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</si>
  <si>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</si>
  <si>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</si>
  <si>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</si>
  <si>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</si>
  <si>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</si>
  <si>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</si>
  <si>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</si>
  <si>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</si>
  <si>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</si>
  <si>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</si>
  <si>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</si>
  <si>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</si>
  <si>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</si>
  <si>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</si>
  <si>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</si>
  <si>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</si>
  <si>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</si>
  <si>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</si>
  <si>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</si>
  <si>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</si>
  <si>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</si>
  <si>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</si>
  <si>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</si>
  <si>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</si>
  <si>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</si>
  <si>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</si>
  <si>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</si>
  <si>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</si>
  <si>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</si>
  <si>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</si>
  <si>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</si>
  <si>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</si>
  <si>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</si>
  <si>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</si>
  <si>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</si>
  <si>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</si>
  <si>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</si>
  <si>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</si>
  <si>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</si>
  <si>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</si>
  <si>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</si>
  <si>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</si>
  <si>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</si>
  <si>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</si>
  <si>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</si>
  <si>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</si>
  <si>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</si>
  <si>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</si>
  <si>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</si>
  <si>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</si>
  <si>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</si>
  <si>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</si>
  <si>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</si>
  <si>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</si>
  <si>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</si>
  <si>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</si>
  <si>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</si>
  <si>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</si>
  <si>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</si>
  <si>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</si>
  <si>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</si>
  <si>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</si>
  <si>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</si>
  <si>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</si>
  <si>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</si>
  <si>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</si>
  <si>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</si>
  <si>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</si>
  <si>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</si>
  <si>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</si>
  <si>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</si>
  <si>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</si>
  <si>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</si>
  <si>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</si>
  <si>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</si>
  <si>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</si>
  <si>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</si>
  <si>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</si>
  <si>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</si>
  <si>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</si>
  <si>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</si>
  <si>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</si>
  <si>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</si>
  <si>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</si>
  <si>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</si>
  <si>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</si>
  <si>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</si>
  <si>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</si>
  <si>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</si>
  <si>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</si>
  <si>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</si>
  <si>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</si>
  <si>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</si>
  <si>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</si>
  <si>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</si>
  <si>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</si>
  <si>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</si>
  <si>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</si>
  <si>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</si>
  <si>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</si>
  <si>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</si>
  <si>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</si>
  <si>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</si>
  <si>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</si>
  <si>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</si>
  <si>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</si>
  <si>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</si>
  <si>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</si>
  <si>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</si>
  <si>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</si>
  <si>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</si>
  <si>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</si>
  <si>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</si>
  <si>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</si>
  <si>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</si>
  <si>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</si>
  <si>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</si>
  <si>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</si>
  <si>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</si>
  <si>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</si>
  <si>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</si>
  <si>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</si>
  <si>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</si>
  <si>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</si>
  <si>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</si>
  <si>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</si>
  <si>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</si>
  <si>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</si>
  <si>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</si>
  <si>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</si>
  <si>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</si>
  <si>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</si>
  <si>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</si>
  <si>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</si>
  <si>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</si>
  <si>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</si>
  <si>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</si>
  <si>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</si>
  <si>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</si>
  <si>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</si>
  <si>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</si>
  <si>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</si>
  <si>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</si>
  <si>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</si>
  <si>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</si>
  <si>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</si>
  <si>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</si>
  <si>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</si>
  <si>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</si>
  <si>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</si>
  <si>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</si>
  <si>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</si>
  <si>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</si>
  <si>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</si>
  <si>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</si>
  <si>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</si>
  <si>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</si>
  <si>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</si>
  <si>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</si>
  <si>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</si>
  <si>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</si>
  <si>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</si>
  <si>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</si>
  <si>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</si>
  <si>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</si>
  <si>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</si>
  <si>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</si>
  <si>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</si>
  <si>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</si>
  <si>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</si>
  <si>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</si>
  <si>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</si>
  <si>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</si>
  <si>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</si>
  <si>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</si>
  <si>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</si>
  <si>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</si>
  <si>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</si>
  <si>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</si>
  <si>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</si>
  <si>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</si>
  <si>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</si>
  <si>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</si>
  <si>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</si>
  <si>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</si>
  <si>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</si>
  <si>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</si>
  <si>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</si>
  <si>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</si>
  <si>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</si>
  <si>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</si>
  <si>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</si>
  <si>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</si>
  <si>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</si>
  <si>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</si>
  <si>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</si>
  <si>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</si>
  <si>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</si>
  <si>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</si>
  <si>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</si>
  <si>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</si>
  <si>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</si>
  <si>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</si>
  <si>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</si>
  <si>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</si>
  <si>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</si>
  <si>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</si>
  <si>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</si>
  <si>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</si>
  <si>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</si>
  <si>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</si>
  <si>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</si>
  <si>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</si>
  <si>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</si>
  <si>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</si>
  <si>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</si>
  <si>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</si>
  <si>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</si>
  <si>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</si>
  <si>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</si>
  <si>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</si>
  <si>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</si>
  <si>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</si>
  <si>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</si>
  <si>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</si>
  <si>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</si>
  <si>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</si>
  <si>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</si>
  <si>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</si>
  <si>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</si>
  <si>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</si>
  <si>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</si>
  <si>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</si>
  <si>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</si>
  <si>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</si>
  <si>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</si>
  <si>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</si>
  <si>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</si>
  <si>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</si>
  <si>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</si>
  <si>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</si>
  <si>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</si>
  <si>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</si>
  <si>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</si>
  <si>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</si>
  <si>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</si>
  <si>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</si>
  <si>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</si>
  <si>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</si>
  <si>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</si>
  <si>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</si>
  <si>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</si>
  <si>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</si>
  <si>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</si>
  <si>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</si>
  <si>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</si>
  <si>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</si>
  <si>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</si>
  <si>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</si>
  <si>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</si>
  <si>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</si>
  <si>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</si>
  <si>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</si>
  <si>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</si>
  <si>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</si>
  <si>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</si>
  <si>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</si>
  <si>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</si>
  <si>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</si>
  <si>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</si>
  <si>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</si>
  <si>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</si>
  <si>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</si>
  <si>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</si>
  <si>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</si>
  <si>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</si>
  <si>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</si>
  <si>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</si>
  <si>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</si>
  <si>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</si>
  <si>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</si>
  <si>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</si>
  <si>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</si>
  <si>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</si>
  <si>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</si>
  <si>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</si>
  <si>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</si>
  <si>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</si>
  <si>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</si>
  <si>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</si>
  <si>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</si>
  <si>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</si>
  <si>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</si>
  <si>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</si>
  <si>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</si>
  <si>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</si>
  <si>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</si>
  <si>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</si>
  <si>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</si>
  <si>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</si>
  <si>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</si>
  <si>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</si>
  <si>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</si>
  <si>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</si>
  <si>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</si>
  <si>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</si>
  <si>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</si>
  <si>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</si>
  <si>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</si>
  <si>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</si>
  <si>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</si>
  <si>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</si>
  <si>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</si>
  <si>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</si>
  <si>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</si>
  <si>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</si>
  <si>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</si>
  <si>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</si>
  <si>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</si>
  <si>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</si>
  <si>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</si>
  <si>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</si>
  <si>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</si>
  <si>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</si>
  <si>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</si>
  <si>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</si>
  <si>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</si>
  <si>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</si>
  <si>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</si>
  <si>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</si>
  <si>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</si>
  <si>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</si>
  <si>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</si>
  <si>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</si>
  <si>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</si>
  <si>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</si>
  <si>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</si>
  <si>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</si>
  <si>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</si>
  <si>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</si>
  <si>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</si>
  <si>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</si>
  <si>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</si>
  <si>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</si>
  <si>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</si>
  <si>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</si>
  <si>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</si>
  <si>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</si>
  <si>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</si>
  <si>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</si>
  <si>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</si>
  <si>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</si>
  <si>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</si>
  <si>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</si>
  <si>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</si>
  <si>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</si>
  <si>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</si>
  <si>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</si>
  <si>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</si>
  <si>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</si>
  <si>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</si>
  <si>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</si>
  <si>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</si>
  <si>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</si>
  <si>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</si>
  <si>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</si>
  <si>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</si>
  <si>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</si>
  <si>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</si>
  <si>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</si>
  <si>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</si>
  <si>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</si>
  <si>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</si>
  <si>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</si>
  <si>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</si>
  <si>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</si>
  <si>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</si>
  <si>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</si>
  <si>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</si>
  <si>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</si>
  <si>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</si>
  <si>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</si>
  <si>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</si>
  <si>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</si>
  <si>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</si>
  <si>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</si>
  <si>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</si>
  <si>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</si>
  <si>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</si>
  <si>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</si>
  <si>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</si>
  <si>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</si>
  <si>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</si>
  <si>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</si>
  <si>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</si>
  <si>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</si>
  <si>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</si>
  <si>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</si>
  <si>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</si>
  <si>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</si>
  <si>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</si>
  <si>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</si>
  <si>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</si>
  <si>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</si>
  <si>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</si>
  <si>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</si>
  <si>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</si>
  <si>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</si>
  <si>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</si>
  <si>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</si>
  <si>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</si>
  <si>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</si>
  <si>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</si>
  <si>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</si>
  <si>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</si>
  <si>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</si>
  <si>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</si>
  <si>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</si>
  <si>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</si>
  <si>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</si>
  <si>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</si>
  <si>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</si>
  <si>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</si>
  <si>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</si>
  <si>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</si>
  <si>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</si>
  <si>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</si>
  <si>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</si>
  <si>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</si>
  <si>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</si>
  <si>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</si>
  <si>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</si>
  <si>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</si>
  <si>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</si>
  <si>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</si>
  <si>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</si>
  <si>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</si>
  <si>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</si>
  <si>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</si>
  <si>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</si>
  <si>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</si>
  <si>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</si>
  <si>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</si>
  <si>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</si>
  <si>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</si>
  <si>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</si>
  <si>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</si>
  <si>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</si>
  <si>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</si>
  <si>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</si>
  <si>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</si>
  <si>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</si>
  <si>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</si>
  <si>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</si>
  <si>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</si>
  <si>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</si>
  <si>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</si>
  <si>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</si>
  <si>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</si>
  <si>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</si>
  <si>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</si>
  <si>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</si>
  <si>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</si>
  <si>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</si>
  <si>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</si>
  <si>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</si>
  <si>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</si>
  <si>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</si>
  <si>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</si>
  <si>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</si>
  <si>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</si>
  <si>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</si>
  <si>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</si>
  <si>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</si>
  <si>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</si>
  <si>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</si>
  <si>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</si>
  <si>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</si>
  <si>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</si>
  <si>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</si>
  <si>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</si>
  <si>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</si>
  <si>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</si>
  <si>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</si>
  <si>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</si>
  <si>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</si>
  <si>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</si>
  <si>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</si>
  <si>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</si>
  <si>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</si>
  <si>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</si>
  <si>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</si>
  <si>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</si>
  <si>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</si>
  <si>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</si>
  <si>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</si>
  <si>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</si>
  <si>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</si>
  <si>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</si>
  <si>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</si>
  <si>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</si>
  <si>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</si>
  <si>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</si>
  <si>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</si>
  <si>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</si>
  <si>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</si>
  <si>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</si>
  <si>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</si>
  <si>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</si>
  <si>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</si>
  <si>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</si>
  <si>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</si>
  <si>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</si>
  <si>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</si>
  <si>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</si>
  <si>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</si>
  <si>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</si>
  <si>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</si>
  <si>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</si>
  <si>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</si>
  <si>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</si>
  <si>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</si>
  <si>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</si>
  <si>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</si>
  <si>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</si>
  <si>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</si>
  <si>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</si>
  <si>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</si>
  <si>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</si>
  <si>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</si>
  <si>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</si>
  <si>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</si>
  <si>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</si>
  <si>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</si>
  <si>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</si>
  <si>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</si>
  <si>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</si>
  <si>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</si>
  <si>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</si>
  <si>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</si>
  <si>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</si>
  <si>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</si>
  <si>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</si>
  <si>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</si>
  <si>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</si>
  <si>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</si>
  <si>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</si>
  <si>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</si>
  <si>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</si>
  <si>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</si>
  <si>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</si>
  <si>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</si>
  <si>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</si>
  <si>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</si>
  <si>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</si>
  <si>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</si>
  <si>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</si>
  <si>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</si>
  <si>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</si>
  <si>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</si>
  <si>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</si>
  <si>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</si>
  <si>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</si>
  <si>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</si>
  <si>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</si>
  <si>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</si>
  <si>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</si>
  <si>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</si>
  <si>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</si>
  <si>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</si>
  <si>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</si>
  <si>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</si>
  <si>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</si>
  <si>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</si>
  <si>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</si>
  <si>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</si>
  <si>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</si>
  <si>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</si>
  <si>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</si>
  <si>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</si>
  <si>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</si>
  <si>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</si>
  <si>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</si>
  <si>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</si>
  <si>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</si>
  <si>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</si>
  <si>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</si>
  <si>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</si>
  <si>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</si>
  <si>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</si>
  <si>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</si>
  <si>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</si>
  <si>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</si>
  <si>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</si>
  <si>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</si>
  <si>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</si>
  <si>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</si>
  <si>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</si>
  <si>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</si>
  <si>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</si>
  <si>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</si>
  <si>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</si>
  <si>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</si>
  <si>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</si>
  <si>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</si>
  <si>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</si>
  <si>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</si>
  <si>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</si>
  <si>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</si>
  <si>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</si>
  <si>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</si>
  <si>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</si>
  <si>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</si>
  <si>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</si>
  <si>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</si>
  <si>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</si>
  <si>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</si>
  <si>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</si>
  <si>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</si>
  <si>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</si>
  <si>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</si>
  <si>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</si>
  <si>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</si>
  <si>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</si>
  <si>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</si>
  <si>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</si>
  <si>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</si>
  <si>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</si>
  <si>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</si>
  <si>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</si>
  <si>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</si>
  <si>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</si>
  <si>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</si>
  <si>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</si>
  <si>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</si>
  <si>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</si>
  <si>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</si>
  <si>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</si>
  <si>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</si>
  <si>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</si>
  <si>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</si>
  <si>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</si>
  <si>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</si>
  <si>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</si>
  <si>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</si>
  <si>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</si>
  <si>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</si>
  <si>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</si>
  <si>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</si>
  <si>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</si>
  <si>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</si>
  <si>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</si>
  <si>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</si>
  <si>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</si>
  <si>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</si>
  <si>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</si>
  <si>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</si>
  <si>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</si>
  <si>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</si>
  <si>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</si>
  <si>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</si>
  <si>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</si>
  <si>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</si>
  <si>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</si>
  <si>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</si>
  <si>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</si>
  <si>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</si>
  <si>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</si>
  <si>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</si>
  <si>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</si>
  <si>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</si>
  <si>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</si>
  <si>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</si>
  <si>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</si>
  <si>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</si>
  <si>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</si>
  <si>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</si>
  <si>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</si>
  <si>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</si>
  <si>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</si>
  <si>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</si>
  <si>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</si>
  <si>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</si>
  <si>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</si>
  <si>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</si>
  <si>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</si>
  <si>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</si>
  <si>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</si>
  <si>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</si>
  <si>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</si>
  <si>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</si>
  <si>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</si>
  <si>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</si>
  <si>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</si>
  <si>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</si>
  <si>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</si>
  <si>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</si>
  <si>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</si>
  <si>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</si>
  <si>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</si>
  <si>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</si>
  <si>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</si>
  <si>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</si>
  <si>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</si>
  <si>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</si>
  <si>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</si>
  <si>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</si>
  <si>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</si>
  <si>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</si>
  <si>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</si>
  <si>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</si>
  <si>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</si>
  <si>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</si>
  <si>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</si>
  <si>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</si>
  <si>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</si>
  <si>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</si>
  <si>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</si>
  <si>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</si>
  <si>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</si>
  <si>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</si>
  <si>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</si>
  <si>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</si>
  <si>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</si>
  <si>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</si>
  <si>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</si>
  <si>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</si>
  <si>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</si>
  <si>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</si>
  <si>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</si>
  <si>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</si>
  <si>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</si>
  <si>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</si>
  <si>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</si>
  <si>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</si>
  <si>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</si>
  <si>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</si>
  <si>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</si>
  <si>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</si>
  <si>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</si>
  <si>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</si>
  <si>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</si>
  <si>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</si>
  <si>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</si>
  <si>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</si>
  <si>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</si>
  <si>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</si>
  <si>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</si>
  <si>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</si>
  <si>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</si>
  <si>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</si>
  <si>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</si>
  <si>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</si>
  <si>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</si>
  <si>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</si>
  <si>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</si>
  <si>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</si>
  <si>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</si>
  <si>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</si>
  <si>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</si>
  <si>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</si>
  <si>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</si>
  <si>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</si>
  <si>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</si>
  <si>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</si>
  <si>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</si>
  <si>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</si>
  <si>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</si>
  <si>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</si>
  <si>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</si>
  <si>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</si>
  <si>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</si>
  <si>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</si>
  <si>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</si>
  <si>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</si>
  <si>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</si>
  <si>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</si>
  <si>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</si>
  <si>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</si>
  <si>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</si>
  <si>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</si>
  <si>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</si>
  <si>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</si>
  <si>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</si>
  <si>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</si>
  <si>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</si>
  <si>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</si>
  <si>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</si>
  <si>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</si>
  <si>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</si>
  <si>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</si>
  <si>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</si>
  <si>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</si>
  <si>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</si>
  <si>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</si>
  <si>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</si>
  <si>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</si>
  <si>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</si>
  <si>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</si>
  <si>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</si>
  <si>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</si>
  <si>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</si>
  <si>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</si>
  <si>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</si>
  <si>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</si>
  <si>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</si>
  <si>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</si>
  <si>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</si>
  <si>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</si>
  <si>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</si>
  <si>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</si>
  <si>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</si>
  <si>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</si>
  <si>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</si>
  <si>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</si>
  <si>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</si>
  <si>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</si>
  <si>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</si>
  <si>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</si>
  <si>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</si>
  <si>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</si>
  <si>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</si>
  <si>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</si>
  <si>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</si>
  <si>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</si>
  <si>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</si>
  <si>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</si>
  <si>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</si>
  <si>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</si>
  <si>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</si>
  <si>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</si>
  <si>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</si>
  <si>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</si>
  <si>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</si>
  <si>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</si>
  <si>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</si>
  <si>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</si>
  <si>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</si>
  <si>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</si>
  <si>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</si>
  <si>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</si>
  <si>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</si>
  <si>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</si>
  <si>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</si>
  <si>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</si>
  <si>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</si>
  <si>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</si>
  <si>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</si>
  <si>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</si>
  <si>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</si>
  <si>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</si>
  <si>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</si>
  <si>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</si>
  <si>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</si>
  <si>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</si>
  <si>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</si>
  <si>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</si>
  <si>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</si>
  <si>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</si>
  <si>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</si>
  <si>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</si>
  <si>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</si>
  <si>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</si>
  <si>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</si>
  <si>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</si>
  <si>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</si>
  <si>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</si>
  <si>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</si>
  <si>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</si>
  <si>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</si>
  <si>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</si>
  <si>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</si>
  <si>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</si>
  <si>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</si>
  <si>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</si>
  <si>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</si>
  <si>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</si>
  <si>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</si>
  <si>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</si>
  <si>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</si>
  <si>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</si>
  <si>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</si>
  <si>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</si>
  <si>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</si>
  <si>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</si>
  <si>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</si>
  <si>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</si>
  <si>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</si>
  <si>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</si>
  <si>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</si>
  <si>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</si>
  <si>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</si>
  <si>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</si>
  <si>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</si>
  <si>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</si>
  <si>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</si>
  <si>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</si>
  <si>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</si>
  <si>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</si>
  <si>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</si>
  <si>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</si>
  <si>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</si>
  <si>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</si>
  <si>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</si>
  <si>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</si>
  <si>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</si>
  <si>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</si>
  <si>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</si>
  <si>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</si>
  <si>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</si>
  <si>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</si>
  <si>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</si>
  <si>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</si>
  <si>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</si>
  <si>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</si>
  <si>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</si>
  <si>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</si>
  <si>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</si>
  <si>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</si>
  <si>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</si>
  <si>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</si>
  <si>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</si>
  <si>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</si>
  <si>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</si>
  <si>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</si>
  <si>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</si>
  <si>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</si>
  <si>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</si>
  <si>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</si>
  <si>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</si>
  <si>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</si>
  <si>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</si>
  <si>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</si>
  <si>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</si>
  <si>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</si>
  <si>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</si>
  <si>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</si>
  <si>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</si>
  <si>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</si>
  <si>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</si>
  <si>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</si>
  <si>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</si>
  <si>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</si>
  <si>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</si>
  <si>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</si>
  <si>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</si>
  <si>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</si>
  <si>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</si>
  <si>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</si>
  <si>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</si>
  <si>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</si>
  <si>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</si>
  <si>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</si>
  <si>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</si>
  <si>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</si>
  <si>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</si>
  <si>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</si>
  <si>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</si>
  <si>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</si>
  <si>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</si>
  <si>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</si>
  <si>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</si>
  <si>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</si>
  <si>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</si>
  <si>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</si>
  <si>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</si>
  <si>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</si>
  <si>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</si>
  <si>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</si>
  <si>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</si>
  <si>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</si>
  <si>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</si>
  <si>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</si>
  <si>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</si>
  <si>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</si>
  <si>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</si>
  <si>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</si>
  <si>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</si>
  <si>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</si>
  <si>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</si>
  <si>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</si>
  <si>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</si>
  <si>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</si>
  <si>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</si>
  <si>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</si>
  <si>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</si>
  <si>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</si>
  <si>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</si>
  <si>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</si>
  <si>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</si>
  <si>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</si>
  <si>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</si>
  <si>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</si>
  <si>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</si>
  <si>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</si>
  <si>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</si>
  <si>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</si>
  <si>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</si>
  <si>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</si>
  <si>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</si>
  <si>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</si>
  <si>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</si>
  <si>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</si>
  <si>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</si>
  <si>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</si>
  <si>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</si>
  <si>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</si>
  <si>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</si>
  <si>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</si>
  <si>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</si>
  <si>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</si>
  <si>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</si>
  <si>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</si>
  <si>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</si>
  <si>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</si>
  <si>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</si>
  <si>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</si>
  <si>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</si>
  <si>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</si>
  <si>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</si>
  <si>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</si>
  <si>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</si>
  <si>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</si>
  <si>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</si>
  <si>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</si>
  <si>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</si>
  <si>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</si>
  <si>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</si>
  <si>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</si>
  <si>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</si>
  <si>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</si>
  <si>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</si>
  <si>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</si>
  <si>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</si>
  <si>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</si>
  <si>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</si>
  <si>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</si>
  <si>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</si>
  <si>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</si>
  <si>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</si>
  <si>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</si>
  <si>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</si>
  <si>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</si>
  <si>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</si>
  <si>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</si>
  <si>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</si>
  <si>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</si>
  <si>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</si>
  <si>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</si>
  <si>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</si>
  <si>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</si>
  <si>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</si>
  <si>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</si>
  <si>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</si>
  <si>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</si>
  <si>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</si>
  <si>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</si>
  <si>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</si>
  <si>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</si>
  <si>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</si>
  <si>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</si>
  <si>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</si>
  <si>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</si>
  <si>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</si>
  <si>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</si>
  <si>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</si>
  <si>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</si>
  <si>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</si>
  <si>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</si>
  <si>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</si>
  <si>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</si>
  <si>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</si>
  <si>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</si>
  <si>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</si>
  <si>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</si>
  <si>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</si>
  <si>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</si>
  <si>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</si>
  <si>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</si>
  <si>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</si>
  <si>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</si>
  <si>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</si>
  <si>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</si>
  <si>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</si>
  <si>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</si>
  <si>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</si>
  <si>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</si>
  <si>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</si>
  <si>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</si>
  <si>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</si>
  <si>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</si>
  <si>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</si>
  <si>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</si>
  <si>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</si>
  <si>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</si>
  <si>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</si>
  <si>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</si>
  <si>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</si>
  <si>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</si>
  <si>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</si>
  <si>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</si>
  <si>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</si>
  <si>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</si>
  <si>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</si>
  <si>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</si>
  <si>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</si>
  <si>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</si>
  <si>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</si>
  <si>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</si>
  <si>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</si>
  <si>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</si>
  <si>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</si>
  <si>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</si>
  <si>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</si>
  <si>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</si>
  <si>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</si>
  <si>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</si>
  <si>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</si>
  <si>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</si>
  <si>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</si>
  <si>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</si>
  <si>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</si>
  <si>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</si>
  <si>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</si>
  <si>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</si>
  <si>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</si>
  <si>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</si>
  <si>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</si>
  <si>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</si>
  <si>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</si>
  <si>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</si>
  <si>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</si>
  <si>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</si>
  <si>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</si>
  <si>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</si>
  <si>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</si>
  <si>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</si>
  <si>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</si>
  <si>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</si>
  <si>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</si>
  <si>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</si>
  <si>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</si>
  <si>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</si>
  <si>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</si>
  <si>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</si>
  <si>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</si>
  <si>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</si>
  <si>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</si>
  <si>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</si>
  <si>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</si>
  <si>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</si>
  <si>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</si>
  <si>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</si>
  <si>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</si>
  <si>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</si>
  <si>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</si>
  <si>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</si>
  <si>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</si>
  <si>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</si>
  <si>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</si>
  <si>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</si>
  <si>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</si>
  <si>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</si>
  <si>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</si>
  <si>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</si>
  <si>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</si>
  <si>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</si>
  <si>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</si>
  <si>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</si>
  <si>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</si>
  <si>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</si>
  <si>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</si>
  <si>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</si>
  <si>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</si>
  <si>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</si>
  <si>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</si>
  <si>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</si>
  <si>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</si>
  <si>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</si>
  <si>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</si>
  <si>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</si>
  <si>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</si>
  <si>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</si>
  <si>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</si>
  <si>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</si>
  <si>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</si>
  <si>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</si>
  <si>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</si>
  <si>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</si>
  <si>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</si>
  <si>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</si>
  <si>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</si>
  <si>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</si>
  <si>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</si>
  <si>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</si>
  <si>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</si>
  <si>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</si>
  <si>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</si>
  <si>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</si>
  <si>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</si>
  <si>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</si>
  <si>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</si>
  <si>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</si>
  <si>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</si>
  <si>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</si>
  <si>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</si>
  <si>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</si>
  <si>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</si>
  <si>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</si>
  <si>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</si>
  <si>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</si>
  <si>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</si>
  <si>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</si>
  <si>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</si>
  <si>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</si>
  <si>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</si>
  <si>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</si>
  <si>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</si>
  <si>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</si>
  <si>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</si>
  <si>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</si>
  <si>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</si>
  <si>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</si>
  <si>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</si>
  <si>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</si>
  <si>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</si>
  <si>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</si>
  <si>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</si>
  <si>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</si>
  <si>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</si>
  <si>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</si>
  <si>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</si>
  <si>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</si>
  <si>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</si>
  <si>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</si>
  <si>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</si>
  <si>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</si>
  <si>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</si>
  <si>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</si>
  <si>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</si>
  <si>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</si>
  <si>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</si>
  <si>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</si>
  <si>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</si>
  <si>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</si>
  <si>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</si>
  <si>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</si>
  <si>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</si>
  <si>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</si>
  <si>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</si>
  <si>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</si>
  <si>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</si>
  <si>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</si>
  <si>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</si>
  <si>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</si>
  <si>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</si>
  <si>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</si>
  <si>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</si>
  <si>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</si>
  <si>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</si>
  <si>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</si>
  <si>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</si>
  <si>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</si>
  <si>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</si>
  <si>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</si>
  <si>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</si>
  <si>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</si>
  <si>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</si>
  <si>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</si>
  <si>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</si>
  <si>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</si>
  <si>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</si>
  <si>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</si>
  <si>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</si>
  <si>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</si>
  <si>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</si>
  <si>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</si>
  <si>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</si>
  <si>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</si>
  <si>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</si>
  <si>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</si>
  <si>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</si>
  <si>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</si>
  <si>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</si>
  <si>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</si>
  <si>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</si>
  <si>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</si>
  <si>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</si>
  <si>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</si>
  <si>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</si>
  <si>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</si>
  <si>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</si>
  <si>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</si>
  <si>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</si>
  <si>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</si>
  <si>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</si>
  <si>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</si>
  <si>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</si>
  <si>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</si>
  <si>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</si>
  <si>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</si>
  <si>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</si>
  <si>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</si>
  <si>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</si>
  <si>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</si>
  <si>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</si>
  <si>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</si>
  <si>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</si>
  <si>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</si>
  <si>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</si>
  <si>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</si>
  <si>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</si>
  <si>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</si>
  <si>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</si>
  <si>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</si>
  <si>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</si>
  <si>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</si>
  <si>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</si>
  <si>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</si>
  <si>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</si>
  <si>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</si>
  <si>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</si>
  <si>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</si>
  <si>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</si>
  <si>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</si>
  <si>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</si>
  <si>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</si>
  <si>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</si>
  <si>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</si>
  <si>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</si>
  <si>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</si>
  <si>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</si>
  <si>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</si>
  <si>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</si>
  <si>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</si>
  <si>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</si>
  <si>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</si>
  <si>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</si>
  <si>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</si>
  <si>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</si>
  <si>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</si>
  <si>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</si>
  <si>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</si>
  <si>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</si>
  <si>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</si>
  <si>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</si>
  <si>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</si>
  <si>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</si>
  <si>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</si>
  <si>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</si>
  <si>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</si>
  <si>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</si>
  <si>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</si>
  <si>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</si>
  <si>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</si>
  <si>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</si>
  <si>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</si>
  <si>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</si>
  <si>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</si>
  <si>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</si>
  <si>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</si>
  <si>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</si>
  <si>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</si>
  <si>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</si>
  <si>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</si>
  <si>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</si>
  <si>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</si>
  <si>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</si>
  <si>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</si>
  <si>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</si>
  <si>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</si>
  <si>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</si>
  <si>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</si>
  <si>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</si>
  <si>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</si>
  <si>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</si>
  <si>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</si>
  <si>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</si>
  <si>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</si>
  <si>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</si>
  <si>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</si>
  <si>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</si>
  <si>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</si>
  <si>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</si>
  <si>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</si>
  <si>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</si>
  <si>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</si>
  <si>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</si>
  <si>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</si>
  <si>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</si>
  <si>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</si>
  <si>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</si>
  <si>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</si>
  <si>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</si>
  <si>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</si>
  <si>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</si>
  <si>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</si>
  <si>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</si>
  <si>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</si>
  <si>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</si>
  <si>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</si>
  <si>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</si>
  <si>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</si>
  <si>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</si>
  <si>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</si>
  <si>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</si>
  <si>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</si>
  <si>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</si>
  <si>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</si>
  <si>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</si>
  <si>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</si>
  <si>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</si>
  <si>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</si>
  <si>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</si>
  <si>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</si>
  <si>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</si>
  <si>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</si>
  <si>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</si>
  <si>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</si>
  <si>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</si>
  <si>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</si>
  <si>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</si>
  <si>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</si>
  <si>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</si>
  <si>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</si>
  <si>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</si>
  <si>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</si>
  <si>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</si>
  <si>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</si>
  <si>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</si>
  <si>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</si>
  <si>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</si>
  <si>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</si>
  <si>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</si>
  <si>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</si>
  <si>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</si>
  <si>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</si>
  <si>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</si>
  <si>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</si>
  <si>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</si>
  <si>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</si>
  <si>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</si>
  <si>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</si>
  <si>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</si>
  <si>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</si>
  <si>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</si>
  <si>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</si>
  <si>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</si>
  <si>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</si>
  <si>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</si>
  <si>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</si>
  <si>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</si>
  <si>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</si>
  <si>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</si>
  <si>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</si>
  <si>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</si>
  <si>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</si>
  <si>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</si>
  <si>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</si>
  <si>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</si>
  <si>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</si>
  <si>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</si>
  <si>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</si>
  <si>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</si>
  <si>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</si>
  <si>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</si>
  <si>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</si>
  <si>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</si>
  <si>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</si>
  <si>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</si>
  <si>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</si>
  <si>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</si>
  <si>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</si>
  <si>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</si>
  <si>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</si>
  <si>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</si>
  <si>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</si>
  <si>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</si>
  <si>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</si>
  <si>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</si>
  <si>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</si>
  <si>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</si>
  <si>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</si>
  <si>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</si>
  <si>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</si>
  <si>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</si>
  <si>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</si>
  <si>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</si>
  <si>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</si>
  <si>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</si>
  <si>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</si>
  <si>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</si>
  <si>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</si>
  <si>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</si>
  <si>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</si>
  <si>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</si>
  <si>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</si>
  <si>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</si>
  <si>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</si>
  <si>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</si>
  <si>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</si>
  <si>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</si>
  <si>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</si>
  <si>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</si>
  <si>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</si>
  <si>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</si>
  <si>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</si>
  <si>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</si>
  <si>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</si>
  <si>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</si>
  <si>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</si>
  <si>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</si>
  <si>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</si>
  <si>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</si>
  <si>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</si>
  <si>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</si>
  <si>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</si>
  <si>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</si>
  <si>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</si>
  <si>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</si>
  <si>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</si>
  <si>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</si>
  <si>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</si>
  <si>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</si>
  <si>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</si>
  <si>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</si>
  <si>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</si>
  <si>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</si>
  <si>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</si>
  <si>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</si>
  <si>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</si>
  <si>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</si>
  <si>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</si>
  <si>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</si>
  <si>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</si>
  <si>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</si>
  <si>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</si>
  <si>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</si>
  <si>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</si>
  <si>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</si>
  <si>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</si>
  <si>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</si>
  <si>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</si>
  <si>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</si>
  <si>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</si>
  <si>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</si>
  <si>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</si>
  <si>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</si>
  <si>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</si>
  <si>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</si>
  <si>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</si>
  <si>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</si>
  <si>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</si>
  <si>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</si>
  <si>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</si>
  <si>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</si>
  <si>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</si>
  <si>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</si>
  <si>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</si>
  <si>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</si>
  <si>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</si>
  <si>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</si>
  <si>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</si>
  <si>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</si>
  <si>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</si>
  <si>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</si>
  <si>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</si>
  <si>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</si>
  <si>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</si>
  <si>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</si>
  <si>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</si>
  <si>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</si>
  <si>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</si>
  <si>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</si>
  <si>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</si>
  <si>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</si>
  <si>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</si>
  <si>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</si>
  <si>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</si>
  <si>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</si>
  <si>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</si>
  <si>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</si>
  <si>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</si>
  <si>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</si>
  <si>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</si>
  <si>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</si>
  <si>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</si>
  <si>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</si>
  <si>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</si>
  <si>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</si>
  <si>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</si>
  <si>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</si>
  <si>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</si>
  <si>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</si>
  <si>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</si>
  <si>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</si>
  <si>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</si>
  <si>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</si>
  <si>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</si>
  <si>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</si>
  <si>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</si>
  <si>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</si>
  <si>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</si>
  <si>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</si>
  <si>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</si>
  <si>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</si>
  <si>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</si>
  <si>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</si>
  <si>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</si>
  <si>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</si>
  <si>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</si>
  <si>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</si>
  <si>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</si>
  <si>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</si>
  <si>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</si>
  <si>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</si>
  <si>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</si>
  <si>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</si>
  <si>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</si>
  <si>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</si>
  <si>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</si>
  <si>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</si>
  <si>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</si>
  <si>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</si>
  <si>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</si>
  <si>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</si>
  <si>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</si>
  <si>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</si>
  <si>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</si>
  <si>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</si>
  <si>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</si>
  <si>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</si>
  <si>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</si>
  <si>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</si>
  <si>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</si>
  <si>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</si>
  <si>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</si>
  <si>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</si>
  <si>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</si>
  <si>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</si>
  <si>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</si>
  <si>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</si>
  <si>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</si>
  <si>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</si>
  <si>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</si>
  <si>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</si>
  <si>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</si>
  <si>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</si>
  <si>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</si>
  <si>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</si>
  <si>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</si>
  <si>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</si>
  <si>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</si>
  <si>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</si>
  <si>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</si>
  <si>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</si>
  <si>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</si>
  <si>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</si>
  <si>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</si>
  <si>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</si>
  <si>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</si>
  <si>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</si>
  <si>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</si>
  <si>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</si>
  <si>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</si>
  <si>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</si>
  <si>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</si>
  <si>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</si>
  <si>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</si>
  <si>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</si>
  <si>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</si>
  <si>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</si>
  <si>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</si>
  <si>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</si>
  <si>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</si>
  <si>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</si>
  <si>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</si>
  <si>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</si>
  <si>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</si>
  <si>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</si>
  <si>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</si>
  <si>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</si>
  <si>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</si>
  <si>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</si>
  <si>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</si>
  <si>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</si>
  <si>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</si>
  <si>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</si>
  <si>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</si>
  <si>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</si>
  <si>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</si>
  <si>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</si>
  <si>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</si>
  <si>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</si>
  <si>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</si>
  <si>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</si>
  <si>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</si>
  <si>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</si>
  <si>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</si>
  <si>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</si>
  <si>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</si>
  <si>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</si>
  <si>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</si>
  <si>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</si>
  <si>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</si>
  <si>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</si>
  <si>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</si>
  <si>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</si>
  <si>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</si>
  <si>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</si>
  <si>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</si>
  <si>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</si>
  <si>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</si>
  <si>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</si>
  <si>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</si>
  <si>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</si>
  <si>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</si>
  <si>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</si>
  <si>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</si>
  <si>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</si>
  <si>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</si>
  <si>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</si>
  <si>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</si>
  <si>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</si>
  <si>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</si>
  <si>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</si>
  <si>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</si>
  <si>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</si>
  <si>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</si>
  <si>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</si>
  <si>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</si>
  <si>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</si>
  <si>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</si>
  <si>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</si>
  <si>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</si>
  <si>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</si>
  <si>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</si>
  <si>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</si>
  <si>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</si>
  <si>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</si>
  <si>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</si>
  <si>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</si>
  <si>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</si>
  <si>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</si>
  <si>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</si>
  <si>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</si>
  <si>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</si>
  <si>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</si>
  <si>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</si>
  <si>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</si>
  <si>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</si>
  <si>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</si>
  <si>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</si>
  <si>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</si>
  <si>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</si>
  <si>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</si>
  <si>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</si>
  <si>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</si>
  <si>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</si>
  <si>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</si>
  <si>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</si>
  <si>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</si>
  <si>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</si>
  <si>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</si>
  <si>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</si>
  <si>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</si>
  <si>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</si>
  <si>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</si>
  <si>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</si>
  <si>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</si>
  <si>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</si>
  <si>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</si>
  <si>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</si>
  <si>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</si>
  <si>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</si>
  <si>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</si>
  <si>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</si>
  <si>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</si>
  <si>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</si>
  <si>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</si>
  <si>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</si>
  <si>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</si>
  <si>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</si>
  <si>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</si>
  <si>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</si>
  <si>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</si>
  <si>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</si>
  <si>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</si>
  <si>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</si>
  <si>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</si>
  <si>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</si>
  <si>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</si>
  <si>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</si>
  <si>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</si>
  <si>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</si>
  <si>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</si>
  <si>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</si>
  <si>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</si>
  <si>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</si>
  <si>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</si>
  <si>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</si>
  <si>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</si>
  <si>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</si>
  <si>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</si>
  <si>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</si>
  <si>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</si>
  <si>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</si>
  <si>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</si>
  <si>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</si>
  <si>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</si>
  <si>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</si>
  <si>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</si>
  <si>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</si>
  <si>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</si>
  <si>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</si>
  <si>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</si>
  <si>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</si>
  <si>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</si>
  <si>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</si>
  <si>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</si>
  <si>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</si>
  <si>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</si>
  <si>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</si>
  <si>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</si>
  <si>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</si>
  <si>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</si>
  <si>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</si>
  <si>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</si>
  <si>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</si>
  <si>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</si>
  <si>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</si>
  <si>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</si>
  <si>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</si>
  <si>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</si>
  <si>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</si>
  <si>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</si>
  <si>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</si>
  <si>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</si>
  <si>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</si>
  <si>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</si>
  <si>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</si>
  <si>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</si>
  <si>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</si>
  <si>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</si>
  <si>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</si>
  <si>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</si>
  <si>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</si>
  <si>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</si>
  <si>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</si>
  <si>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</si>
  <si>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</si>
  <si>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</si>
  <si>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</si>
  <si>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</si>
  <si>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</si>
  <si>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</si>
  <si>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</si>
  <si>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</si>
  <si>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</si>
  <si>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</si>
  <si>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</si>
  <si>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</si>
  <si>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</si>
  <si>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</si>
  <si>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</si>
  <si>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</si>
  <si>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</si>
  <si>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</si>
  <si>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</si>
  <si>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</si>
  <si>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</si>
  <si>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</si>
  <si>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</si>
  <si>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</si>
  <si>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</si>
  <si>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</si>
  <si>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</si>
  <si>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</si>
  <si>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</si>
  <si>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</si>
  <si>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</si>
  <si>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</si>
  <si>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</si>
  <si>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</si>
  <si>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</si>
  <si>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</si>
  <si>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</si>
  <si>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</si>
  <si>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</si>
  <si>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</si>
  <si>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</si>
  <si>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</si>
  <si>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</si>
  <si>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</si>
  <si>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</si>
  <si>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</si>
  <si>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</si>
  <si>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</si>
  <si>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</si>
  <si>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</si>
  <si>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</si>
  <si>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</si>
  <si>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</si>
  <si>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</si>
  <si>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</si>
  <si>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</si>
  <si>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</si>
  <si>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</si>
  <si>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</si>
  <si>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</si>
  <si>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</si>
  <si>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</si>
  <si>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</si>
  <si>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</si>
  <si>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</si>
  <si>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</si>
  <si>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</si>
  <si>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</si>
  <si>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</si>
  <si>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</si>
  <si>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</si>
  <si>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</si>
  <si>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</si>
  <si>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</si>
  <si>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</si>
  <si>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</si>
  <si>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</si>
  <si>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</si>
  <si>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</si>
  <si>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</si>
  <si>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</si>
  <si>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</si>
  <si>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</si>
  <si>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</si>
  <si>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</si>
  <si>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</si>
  <si>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</si>
  <si>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</si>
  <si>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</si>
  <si>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</si>
  <si>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</si>
  <si>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</si>
  <si>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</si>
  <si>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</si>
  <si>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</si>
  <si>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</si>
  <si>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</si>
  <si>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</si>
  <si>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</si>
  <si>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</si>
  <si>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</si>
  <si>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</si>
  <si>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</si>
  <si>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</si>
  <si>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</si>
  <si>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</si>
  <si>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</si>
  <si>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</si>
  <si>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</si>
  <si>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</si>
  <si>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</si>
  <si>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</si>
  <si>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</si>
  <si>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</si>
  <si>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</si>
  <si>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</si>
  <si>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</si>
  <si>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</si>
  <si>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</si>
  <si>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</si>
  <si>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</si>
  <si>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</si>
  <si>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</si>
  <si>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</si>
  <si>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</si>
  <si>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</si>
  <si>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</si>
  <si>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</si>
  <si>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</si>
  <si>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</si>
  <si>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</si>
  <si>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</si>
  <si>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</si>
  <si>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</si>
  <si>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</si>
  <si>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</si>
  <si>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</si>
  <si>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</si>
  <si>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</si>
  <si>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</si>
  <si>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</si>
  <si>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</si>
  <si>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</si>
  <si>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</si>
  <si>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</si>
  <si>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</si>
  <si>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</si>
  <si>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</si>
  <si>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</si>
  <si>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</si>
  <si>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</si>
  <si>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</si>
  <si>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</si>
  <si>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</si>
  <si>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</si>
  <si>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</si>
  <si>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</si>
  <si>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</si>
  <si>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</si>
  <si>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</si>
  <si>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</si>
  <si>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</si>
  <si>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</si>
  <si>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</si>
  <si>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</si>
  <si>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</si>
  <si>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</si>
  <si>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</si>
  <si>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</si>
  <si>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</si>
  <si>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</si>
  <si>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</si>
  <si>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</si>
  <si>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</si>
  <si>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</si>
  <si>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</si>
  <si>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</si>
  <si>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</si>
  <si>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</si>
  <si>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</si>
  <si>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</si>
  <si>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</si>
  <si>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</si>
  <si>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</si>
  <si>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</si>
  <si>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</si>
  <si>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</si>
  <si>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</si>
  <si>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</si>
  <si>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</si>
  <si>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</si>
  <si>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</si>
  <si>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</si>
  <si>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</si>
  <si>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</si>
  <si>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</si>
  <si>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</si>
  <si>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</si>
  <si>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</si>
  <si>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</si>
  <si>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</si>
  <si>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</si>
  <si>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</si>
  <si>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</si>
  <si>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</si>
  <si>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</si>
  <si>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</si>
  <si>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</si>
  <si>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</si>
  <si>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</si>
  <si>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</si>
  <si>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</si>
  <si>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</si>
  <si>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</si>
  <si>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</si>
  <si>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</si>
  <si>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</si>
  <si>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</si>
  <si>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</si>
  <si>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</si>
  <si>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</si>
  <si>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</si>
  <si>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</si>
  <si>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</si>
  <si>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</si>
  <si>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</si>
  <si>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</si>
  <si>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</si>
  <si>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</si>
  <si>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</si>
  <si>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</si>
  <si>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</si>
  <si>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</si>
  <si>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</si>
  <si>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</si>
  <si>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</si>
  <si>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</si>
  <si>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</si>
  <si>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</si>
  <si>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</si>
  <si>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</si>
  <si>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</si>
  <si>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</si>
  <si>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</si>
  <si>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</si>
  <si>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</si>
  <si>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</si>
  <si>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</si>
  <si>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</si>
  <si>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</si>
  <si>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</si>
  <si>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</si>
  <si>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</si>
  <si>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</si>
  <si>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</si>
  <si>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</si>
  <si>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</si>
  <si>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</si>
  <si>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</si>
  <si>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</si>
  <si>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</si>
  <si>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</si>
  <si>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</si>
  <si>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</si>
  <si>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</si>
  <si>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</si>
  <si>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</si>
  <si>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</si>
  <si>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</si>
  <si>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</si>
  <si>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</si>
  <si>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</si>
  <si>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</si>
  <si>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</si>
  <si>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</si>
  <si>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</si>
  <si>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</si>
  <si>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</si>
  <si>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</si>
  <si>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</si>
  <si>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</si>
  <si>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</si>
  <si>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</si>
  <si>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</si>
  <si>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</si>
  <si>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</si>
  <si>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</si>
  <si>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</si>
  <si>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</si>
  <si>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</si>
  <si>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</si>
  <si>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</si>
  <si>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</si>
  <si>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</si>
  <si>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</si>
  <si>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</si>
  <si>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</si>
  <si>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</si>
  <si>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</si>
  <si>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</si>
  <si>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</si>
  <si>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</si>
  <si>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</si>
  <si>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</si>
  <si>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</si>
  <si>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</si>
  <si>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</si>
  <si>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</si>
  <si>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</si>
  <si>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</si>
  <si>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</si>
  <si>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</si>
  <si>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</si>
  <si>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</si>
  <si>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</si>
  <si>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</si>
  <si>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</si>
  <si>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</si>
  <si>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</si>
  <si>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</si>
  <si>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</si>
  <si>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</si>
  <si>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</si>
  <si>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</si>
  <si>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</si>
  <si>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</si>
  <si>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</si>
  <si>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</si>
  <si>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</si>
  <si>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</si>
  <si>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</si>
  <si>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</si>
  <si>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</si>
  <si>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</si>
  <si>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</si>
  <si>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</si>
  <si>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</si>
  <si>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</si>
  <si>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</si>
  <si>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</si>
  <si>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</si>
  <si>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</si>
  <si>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</si>
  <si>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</si>
  <si>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</si>
  <si>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</si>
  <si>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</si>
  <si>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</si>
  <si>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</si>
  <si>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</si>
  <si>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</si>
  <si>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</si>
  <si>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</si>
  <si>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</si>
  <si>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</si>
  <si>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</si>
  <si>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</si>
  <si>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</si>
  <si>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</si>
  <si>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</si>
  <si>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</si>
  <si>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</si>
  <si>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</si>
  <si>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</si>
  <si>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</si>
  <si>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</si>
  <si>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</si>
  <si>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</si>
  <si>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</si>
  <si>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</si>
  <si>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</si>
  <si>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</si>
  <si>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</si>
  <si>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</si>
  <si>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</si>
  <si>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</si>
  <si>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</si>
  <si>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</si>
  <si>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</si>
  <si>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</si>
  <si>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</si>
  <si>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</si>
  <si>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</si>
  <si>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</si>
  <si>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</si>
  <si>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</si>
  <si>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</si>
  <si>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</si>
  <si>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</si>
  <si>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</si>
  <si>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</si>
  <si>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</si>
  <si>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</si>
  <si>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</si>
  <si>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</si>
  <si>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</si>
  <si>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</si>
  <si>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</si>
  <si>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</si>
  <si>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</si>
  <si>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</si>
  <si>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</si>
  <si>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</si>
  <si>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</si>
  <si>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</si>
  <si>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</si>
  <si>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</si>
  <si>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</si>
  <si>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</si>
  <si>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</si>
  <si>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</si>
  <si>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</si>
  <si>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</si>
  <si>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</si>
  <si>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</si>
  <si>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</si>
  <si>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</si>
  <si>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</si>
  <si>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</si>
  <si>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</si>
  <si>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</si>
  <si>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</si>
  <si>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</si>
  <si>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</si>
  <si>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</si>
  <si>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</si>
  <si>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</si>
  <si>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</si>
  <si>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</si>
  <si>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</si>
  <si>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</si>
  <si>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</si>
  <si>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</si>
  <si>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</si>
  <si>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</si>
  <si>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</si>
  <si>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</si>
  <si>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</si>
  <si>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</si>
  <si>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</si>
  <si>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</si>
  <si>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</si>
  <si>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</si>
  <si>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</si>
  <si>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</si>
  <si>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</si>
  <si>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</si>
  <si>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</si>
  <si>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</si>
  <si>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</si>
  <si>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</si>
  <si>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</si>
  <si>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</si>
  <si>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</si>
  <si>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</si>
  <si>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</si>
  <si>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</si>
  <si>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</si>
  <si>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</si>
  <si>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</si>
  <si>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</si>
  <si>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</si>
  <si>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</si>
  <si>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</si>
  <si>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</si>
  <si>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</si>
  <si>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</si>
  <si>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</si>
  <si>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</si>
  <si>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</si>
  <si>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</si>
  <si>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</si>
  <si>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</si>
  <si>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</si>
  <si>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</si>
  <si>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</si>
  <si>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</si>
  <si>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</si>
  <si>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</si>
  <si>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</si>
  <si>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</si>
  <si>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</si>
  <si>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</si>
  <si>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</si>
  <si>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</si>
  <si>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</si>
  <si>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</si>
  <si>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</si>
  <si>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</si>
  <si>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</si>
  <si>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</si>
  <si>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</si>
  <si>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</si>
  <si>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</si>
  <si>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</si>
  <si>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</si>
  <si>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</si>
  <si>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</si>
  <si>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</si>
  <si>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</si>
  <si>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</si>
  <si>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</si>
  <si>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</si>
  <si>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</si>
  <si>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</si>
  <si>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</si>
  <si>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</si>
  <si>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</si>
  <si>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</si>
  <si>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</si>
  <si>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</si>
  <si>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</si>
  <si>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</si>
  <si>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</si>
  <si>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</si>
  <si>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</si>
  <si>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</si>
  <si>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</si>
  <si>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</si>
  <si>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</si>
  <si>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</si>
  <si>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</si>
  <si>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</si>
  <si>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</si>
  <si>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</si>
  <si>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</si>
  <si>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</si>
  <si>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</si>
  <si>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</si>
  <si>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</si>
  <si>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</si>
  <si>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</si>
  <si>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</si>
  <si>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</si>
  <si>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</si>
  <si>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</si>
  <si>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</si>
  <si>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</si>
  <si>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</si>
  <si>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</si>
  <si>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</si>
  <si>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</si>
  <si>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</si>
  <si>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</si>
  <si>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</si>
  <si>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</si>
  <si>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</si>
  <si>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</si>
  <si>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</si>
  <si>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</si>
  <si>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</si>
  <si>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</si>
  <si>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</si>
  <si>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</si>
  <si>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</si>
  <si>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</si>
  <si>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</si>
  <si>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</si>
  <si>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</si>
  <si>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</si>
  <si>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</si>
  <si>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</si>
  <si>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</si>
  <si>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</si>
  <si>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</si>
  <si>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</si>
  <si>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</si>
  <si>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</si>
  <si>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</si>
  <si>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</si>
  <si>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</si>
  <si>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</si>
  <si>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</si>
  <si>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</si>
  <si>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</si>
  <si>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</si>
  <si>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</si>
  <si>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</si>
  <si>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</si>
  <si>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</si>
  <si>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</si>
  <si>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</si>
  <si>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</si>
  <si>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</si>
  <si>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</si>
  <si>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</si>
  <si>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</si>
  <si>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</si>
  <si>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</si>
  <si>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</si>
  <si>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</si>
  <si>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</si>
  <si>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</si>
  <si>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</si>
  <si>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</si>
  <si>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</si>
  <si>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</si>
  <si>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</si>
  <si>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</si>
  <si>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</si>
  <si>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</si>
  <si>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</si>
  <si>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</si>
  <si>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</si>
  <si>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</si>
  <si>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</si>
  <si>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</si>
  <si>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</si>
  <si>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</si>
  <si>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</si>
  <si>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</si>
  <si>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</si>
  <si>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</si>
  <si>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</si>
  <si>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</si>
  <si>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</si>
  <si>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</si>
  <si>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</si>
  <si>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</si>
  <si>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</si>
  <si>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</si>
  <si>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</si>
  <si>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</si>
  <si>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</si>
  <si>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</si>
  <si>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</si>
  <si>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</si>
  <si>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</si>
  <si>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</si>
  <si>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</si>
  <si>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</si>
  <si>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</si>
  <si>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</si>
  <si>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</si>
  <si>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</si>
  <si>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</si>
  <si>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</si>
  <si>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</si>
  <si>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</si>
  <si>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</si>
  <si>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</si>
  <si>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</si>
  <si>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</si>
  <si>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</si>
  <si>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</si>
  <si>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</si>
  <si>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</si>
  <si>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</si>
  <si>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</si>
  <si>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</si>
  <si>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</si>
  <si>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</si>
  <si>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</si>
  <si>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</si>
  <si>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</si>
  <si>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</si>
  <si>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</si>
  <si>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</si>
  <si>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</si>
  <si>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</si>
  <si>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</si>
  <si>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</si>
  <si>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</si>
  <si>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</si>
  <si>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</si>
  <si>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</si>
  <si>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</si>
  <si>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</si>
  <si>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</si>
  <si>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</si>
  <si>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</si>
  <si>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</si>
  <si>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</si>
  <si>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</si>
  <si>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</si>
  <si>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</si>
  <si>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</si>
  <si>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</si>
  <si>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</si>
  <si>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</si>
  <si>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</si>
  <si>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</si>
  <si>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</si>
  <si>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</si>
  <si>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</si>
  <si>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</si>
  <si>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</si>
  <si>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</si>
  <si>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</si>
  <si>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</si>
  <si>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</si>
  <si>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</si>
  <si>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</si>
  <si>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</si>
  <si>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</si>
  <si>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</si>
  <si>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</si>
  <si>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</si>
  <si>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</si>
  <si>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</si>
  <si>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</si>
  <si>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</si>
  <si>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</si>
  <si>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</si>
  <si>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</si>
  <si>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</si>
  <si>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</si>
  <si>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</si>
  <si>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</si>
  <si>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</si>
  <si>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</si>
  <si>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</si>
  <si>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</si>
  <si>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</si>
  <si>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</si>
  <si>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</si>
  <si>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</si>
  <si>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</si>
  <si>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</si>
  <si>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</si>
  <si>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</si>
  <si>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</si>
  <si>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</si>
  <si>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</si>
  <si>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</si>
  <si>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</si>
  <si>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</si>
  <si>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</si>
  <si>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</si>
  <si>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</si>
  <si>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</si>
  <si>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</si>
  <si>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</si>
  <si>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</si>
  <si>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</si>
  <si>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</si>
  <si>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</si>
  <si>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</si>
  <si>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</si>
  <si>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</si>
  <si>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</si>
  <si>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</si>
  <si>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</si>
  <si>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</si>
  <si>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</si>
  <si>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</si>
  <si>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</si>
  <si>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</si>
  <si>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</si>
  <si>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</si>
  <si>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</si>
  <si>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</si>
  <si>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</si>
  <si>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</si>
  <si>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</si>
  <si>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</si>
  <si>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</si>
  <si>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</si>
  <si>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</si>
  <si>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</si>
  <si>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</si>
  <si>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</si>
  <si>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</si>
  <si>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</si>
  <si>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</si>
  <si>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</si>
  <si>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</si>
  <si>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</si>
  <si>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</si>
  <si>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</si>
  <si>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</si>
  <si>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</si>
  <si>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</si>
  <si>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</si>
  <si>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</si>
  <si>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</si>
  <si>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</si>
  <si>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</si>
  <si>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</si>
  <si>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</si>
  <si>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</si>
  <si>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</si>
  <si>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</si>
  <si>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</si>
  <si>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</si>
  <si>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</si>
  <si>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</si>
  <si>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</si>
  <si>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</si>
  <si>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</si>
  <si>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</si>
  <si>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</si>
  <si>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</si>
  <si>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</si>
  <si>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</si>
  <si>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</si>
  <si>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</si>
  <si>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</si>
  <si>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</si>
  <si>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</si>
  <si>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</si>
  <si>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</si>
  <si>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</si>
  <si>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</si>
  <si>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</si>
  <si>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</si>
  <si>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</si>
  <si>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</si>
  <si>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</si>
  <si>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</si>
  <si>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</si>
  <si>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</si>
  <si>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</si>
  <si>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</si>
  <si>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</si>
  <si>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</si>
  <si>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</si>
  <si>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</si>
  <si>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</si>
  <si>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</si>
  <si>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</si>
  <si>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</si>
  <si>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</si>
  <si>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</si>
  <si>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</si>
  <si>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</si>
  <si>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</si>
  <si>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</si>
  <si>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</si>
  <si>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</si>
  <si>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</si>
  <si>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</si>
  <si>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</si>
  <si>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</si>
  <si>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</si>
  <si>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</si>
  <si>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</si>
  <si>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</si>
  <si>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</si>
  <si>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</si>
  <si>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</si>
  <si>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</si>
  <si>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</si>
  <si>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</si>
  <si>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</si>
  <si>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</si>
  <si>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</si>
  <si>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</si>
  <si>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</si>
  <si>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</si>
  <si>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</si>
  <si>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</si>
  <si>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</si>
  <si>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</si>
  <si>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</si>
  <si>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</si>
  <si>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</si>
  <si>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</si>
  <si>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</si>
  <si>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</si>
  <si>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</si>
  <si>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</si>
  <si>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</si>
  <si>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</si>
  <si>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</si>
  <si>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</si>
  <si>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</si>
  <si>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</si>
  <si>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</si>
  <si>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</si>
  <si>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</si>
  <si>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</si>
  <si>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</si>
  <si>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</si>
  <si>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</si>
  <si>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</si>
  <si>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</si>
  <si>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</si>
  <si>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</si>
  <si>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</si>
  <si>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</si>
  <si>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</si>
  <si>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</si>
  <si>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</si>
  <si>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</si>
  <si>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</si>
  <si>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</si>
  <si>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</si>
  <si>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</si>
  <si>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</si>
  <si>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</si>
  <si>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</si>
  <si>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</si>
  <si>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</si>
  <si>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</si>
  <si>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</si>
  <si>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</si>
  <si>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</si>
  <si>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</si>
  <si>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</si>
  <si>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</si>
  <si>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</si>
  <si>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</si>
  <si>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</si>
  <si>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</si>
  <si>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</si>
  <si>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</si>
  <si>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</si>
  <si>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</si>
  <si>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</si>
  <si>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</si>
  <si>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</si>
  <si>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</si>
  <si>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</si>
  <si>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</si>
  <si>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</si>
  <si>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</si>
  <si>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</si>
  <si>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</si>
  <si>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</si>
  <si>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</si>
  <si>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</si>
  <si>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</si>
  <si>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</si>
  <si>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</si>
  <si>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</si>
  <si>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</si>
  <si>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</si>
  <si>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</si>
  <si>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</si>
  <si>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</si>
  <si>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</si>
  <si>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</si>
  <si>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</si>
  <si>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</si>
  <si>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</si>
  <si>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</si>
  <si>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</si>
  <si>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</si>
  <si>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</si>
  <si>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</si>
  <si>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</si>
  <si>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</si>
  <si>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</si>
  <si>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</si>
  <si>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</si>
  <si>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</si>
  <si>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</si>
  <si>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</si>
  <si>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</si>
  <si>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</si>
  <si>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</si>
  <si>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</si>
  <si>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</si>
  <si>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</si>
  <si>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</si>
  <si>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</si>
  <si>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</si>
  <si>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</si>
  <si>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</si>
  <si>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</si>
  <si>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</si>
  <si>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</si>
  <si>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</si>
  <si>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</si>
  <si>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</si>
  <si>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</si>
  <si>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</si>
  <si>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</si>
  <si>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</si>
  <si>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</si>
  <si>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</si>
  <si>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</si>
  <si>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</si>
  <si>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</si>
  <si>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</si>
  <si>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</si>
  <si>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</si>
  <si>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</si>
  <si>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</si>
  <si>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</si>
  <si>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</si>
  <si>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</si>
  <si>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</si>
  <si>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</si>
  <si>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</si>
  <si>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</si>
  <si>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</si>
  <si>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</si>
  <si>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</si>
  <si>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</si>
  <si>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</si>
  <si>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</si>
  <si>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</si>
  <si>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</si>
  <si>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</si>
  <si>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</si>
  <si>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</si>
  <si>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</si>
  <si>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</si>
  <si>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</si>
  <si>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</si>
  <si>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</si>
  <si>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</si>
  <si>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</si>
  <si>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</si>
  <si>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</si>
  <si>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</si>
  <si>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</si>
  <si>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</si>
  <si>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</si>
  <si>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</si>
  <si>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</si>
  <si>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</si>
  <si>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</si>
  <si>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</si>
  <si>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</si>
  <si>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</si>
  <si>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</si>
  <si>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</si>
  <si>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</si>
  <si>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</si>
  <si>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</si>
  <si>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</si>
  <si>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</si>
  <si>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</si>
  <si>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</si>
  <si>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</si>
  <si>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</si>
  <si>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</si>
  <si>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</si>
  <si>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</si>
  <si>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</si>
  <si>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</si>
  <si>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</si>
  <si>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</si>
  <si>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</si>
  <si>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</si>
  <si>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</si>
  <si>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</si>
  <si>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</si>
  <si>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</si>
  <si>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</si>
  <si>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</si>
  <si>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</si>
  <si>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</si>
  <si>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</si>
  <si>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</si>
  <si>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</si>
  <si>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</si>
  <si>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</si>
  <si>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</si>
  <si>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</si>
  <si>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</si>
  <si>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</si>
  <si>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</si>
  <si>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</si>
  <si>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</si>
  <si>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</si>
  <si>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</si>
  <si>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</si>
  <si>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</si>
  <si>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</si>
  <si>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</si>
  <si>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</si>
  <si>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</si>
  <si>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</si>
  <si>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</si>
  <si>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</si>
  <si>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</si>
  <si>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</si>
  <si>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</si>
  <si>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</si>
  <si>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</si>
  <si>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</si>
  <si>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</si>
  <si>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</si>
  <si>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</si>
  <si>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</si>
  <si>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</si>
  <si>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</si>
  <si>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</si>
  <si>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</si>
  <si>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</si>
  <si>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</si>
  <si>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</si>
  <si>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</si>
  <si>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</si>
  <si>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</si>
  <si>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</si>
  <si>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</si>
  <si>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</si>
  <si>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</si>
  <si>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</si>
  <si>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</si>
  <si>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</si>
  <si>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</si>
  <si>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</si>
  <si>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</si>
  <si>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</si>
  <si>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</si>
  <si>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</si>
  <si>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</si>
  <si>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</si>
  <si>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</si>
  <si>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</si>
  <si>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</si>
  <si>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</si>
  <si>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</si>
  <si>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</si>
  <si>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</si>
  <si>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</si>
  <si>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</si>
  <si>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</si>
  <si>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</si>
  <si>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</si>
  <si>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</si>
  <si>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</si>
  <si>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</si>
  <si>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</si>
  <si>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</si>
  <si>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</si>
  <si>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</si>
  <si>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</si>
  <si>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</si>
  <si>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</si>
  <si>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</si>
  <si>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</si>
  <si>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</si>
  <si>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</si>
  <si>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</si>
  <si>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</si>
  <si>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</si>
  <si>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</si>
  <si>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</si>
  <si>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</si>
  <si>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</si>
  <si>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</si>
  <si>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</si>
  <si>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</si>
  <si>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</si>
  <si>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</si>
  <si>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</si>
  <si>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</si>
  <si>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</si>
  <si>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</si>
  <si>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</si>
  <si>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</si>
  <si>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</si>
  <si>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</si>
  <si>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</si>
  <si>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</si>
  <si>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</si>
  <si>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</si>
  <si>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</si>
  <si>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</si>
  <si>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</si>
  <si>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</si>
  <si>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</si>
  <si>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</si>
  <si>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</si>
  <si>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</si>
  <si>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</si>
  <si>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</si>
  <si>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</si>
  <si>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</si>
  <si>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</si>
  <si>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</si>
  <si>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</si>
  <si>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</si>
  <si>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</si>
  <si>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</si>
  <si>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</si>
  <si>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</si>
  <si>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</si>
  <si>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</si>
  <si>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</si>
  <si>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</si>
  <si>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</si>
  <si>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</si>
  <si>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</si>
  <si>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</si>
  <si>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</si>
  <si>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</si>
  <si>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</si>
  <si>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</si>
  <si>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</si>
  <si>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</si>
  <si>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</si>
  <si>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</si>
  <si>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</si>
  <si>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</si>
  <si>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</si>
  <si>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</si>
  <si>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</si>
  <si>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</si>
  <si>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</si>
  <si>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</si>
  <si>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</si>
  <si>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</si>
  <si>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</si>
  <si>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</si>
  <si>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</si>
  <si>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</si>
  <si>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</si>
  <si>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</si>
  <si>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</si>
  <si>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</si>
  <si>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</si>
  <si>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</si>
  <si>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</si>
  <si>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</si>
  <si>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</si>
  <si>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</si>
  <si>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</si>
  <si>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</si>
  <si>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</si>
  <si>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</si>
  <si>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</si>
  <si>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</si>
  <si>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</si>
  <si>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</si>
  <si>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</si>
  <si>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</si>
  <si>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</si>
  <si>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</si>
  <si>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</si>
  <si>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</si>
  <si>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</si>
  <si>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</si>
  <si>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</si>
  <si>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</si>
  <si>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</si>
  <si>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</si>
  <si>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</si>
  <si>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</si>
  <si>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</si>
  <si>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</si>
  <si>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</si>
  <si>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</si>
  <si>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</si>
  <si>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</si>
  <si>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</si>
  <si>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</si>
  <si>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</si>
  <si>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</si>
  <si>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</si>
  <si>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</si>
  <si>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</si>
  <si>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</si>
  <si>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</si>
  <si>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</si>
  <si>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</si>
  <si>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</si>
  <si>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</si>
  <si>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</si>
  <si>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</si>
  <si>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</si>
  <si>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</si>
  <si>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</si>
  <si>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</si>
  <si>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</si>
  <si>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</si>
  <si>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</si>
  <si>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</si>
  <si>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</si>
  <si>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</si>
  <si>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</si>
  <si>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</si>
  <si>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</si>
  <si>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</si>
  <si>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</si>
  <si>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</si>
  <si>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</si>
  <si>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</si>
  <si>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</si>
  <si>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</si>
  <si>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</si>
  <si>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</si>
  <si>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</si>
  <si>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</si>
  <si>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</si>
  <si>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</si>
  <si>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</si>
  <si>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</si>
  <si>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</si>
  <si>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</si>
  <si>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</si>
  <si>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</si>
  <si>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</si>
  <si>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</si>
  <si>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</si>
  <si>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</si>
  <si>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</si>
  <si>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</si>
  <si>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</si>
  <si>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</si>
  <si>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</si>
  <si>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</si>
  <si>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</si>
  <si>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</si>
  <si>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</si>
  <si>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</si>
  <si>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</si>
  <si>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</si>
  <si>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</si>
  <si>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</si>
  <si>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</si>
  <si>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</si>
  <si>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</si>
  <si>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</si>
  <si>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</si>
  <si>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</si>
  <si>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</si>
  <si>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</si>
  <si>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</si>
  <si>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</si>
  <si>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</si>
  <si>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</si>
  <si>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</si>
  <si>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</si>
  <si>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</si>
  <si>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</si>
  <si>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</si>
  <si>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</si>
  <si>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</si>
  <si>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</si>
  <si>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</si>
  <si>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</si>
  <si>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</si>
  <si>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</si>
  <si>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</si>
  <si>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</si>
  <si>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</si>
  <si>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</si>
  <si>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</si>
  <si>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</si>
  <si>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</si>
  <si>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</si>
  <si>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</si>
  <si>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</si>
  <si>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</si>
  <si>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</si>
  <si>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</si>
  <si>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</si>
  <si>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</si>
  <si>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</si>
  <si>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</si>
  <si>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</si>
  <si>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</si>
  <si>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</si>
  <si>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</si>
  <si>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</si>
  <si>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</si>
  <si>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</si>
  <si>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</si>
  <si>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</si>
  <si>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</si>
  <si>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</si>
  <si>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</si>
  <si>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</si>
  <si>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</si>
  <si>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</si>
  <si>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</si>
  <si>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</si>
  <si>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</si>
  <si>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</si>
  <si>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</si>
  <si>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</si>
  <si>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</si>
  <si>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</si>
  <si>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</si>
  <si>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</si>
  <si>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</si>
  <si>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</si>
  <si>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</si>
  <si>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</si>
  <si>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</si>
  <si>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</si>
  <si>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</si>
  <si>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</si>
  <si>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</si>
  <si>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</si>
  <si>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</si>
  <si>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</si>
  <si>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</si>
  <si>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</si>
  <si>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</si>
  <si>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</si>
  <si>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</si>
  <si>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</si>
  <si>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</si>
  <si>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</si>
  <si>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</si>
  <si>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</si>
  <si>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</si>
  <si>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</si>
  <si>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</si>
  <si>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</si>
  <si>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</si>
  <si>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</si>
  <si>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</si>
  <si>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</si>
  <si>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</si>
  <si>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</si>
  <si>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</si>
  <si>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</si>
  <si>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</si>
  <si>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</si>
  <si>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</si>
  <si>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</si>
  <si>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</si>
  <si>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</si>
  <si>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</si>
  <si>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</si>
  <si>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</si>
  <si>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</si>
  <si>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</si>
  <si>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</si>
  <si>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</si>
  <si>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</si>
  <si>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</si>
  <si>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</si>
  <si>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</si>
  <si>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</si>
  <si>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</si>
  <si>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</si>
  <si>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</si>
  <si>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</si>
  <si>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</si>
  <si>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</si>
  <si>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</si>
  <si>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</si>
  <si>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</si>
  <si>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</si>
  <si>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</si>
  <si>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</si>
  <si>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</si>
  <si>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</si>
  <si>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</si>
  <si>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</si>
  <si>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</si>
  <si>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</si>
  <si>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</si>
  <si>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</si>
  <si>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</si>
  <si>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</si>
  <si>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</si>
  <si>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</si>
  <si>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</si>
  <si>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</si>
  <si>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</si>
  <si>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</si>
  <si>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</si>
  <si>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</si>
  <si>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</si>
  <si>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</si>
  <si>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</si>
  <si>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</si>
  <si>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</si>
  <si>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</si>
  <si>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</si>
  <si>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</si>
  <si>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</si>
  <si>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</si>
  <si>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</si>
  <si>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</si>
  <si>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</si>
  <si>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</si>
  <si>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</si>
  <si>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</si>
  <si>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</si>
  <si>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</si>
  <si>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</si>
  <si>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</si>
  <si>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</si>
  <si>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</si>
  <si>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</si>
  <si>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</si>
  <si>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</si>
  <si>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</si>
  <si>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</si>
  <si>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</si>
  <si>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</si>
  <si>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</si>
  <si>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</si>
  <si>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</si>
  <si>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</si>
  <si>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</si>
  <si>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</si>
  <si>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</si>
  <si>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</si>
  <si>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</si>
  <si>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</si>
  <si>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</si>
  <si>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</si>
  <si>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</si>
  <si>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</si>
  <si>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</si>
  <si>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</si>
  <si>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</si>
  <si>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</si>
  <si>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</si>
  <si>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</si>
  <si>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</si>
  <si>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</si>
  <si>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</si>
  <si>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</si>
  <si>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</si>
  <si>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</si>
  <si>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</si>
  <si>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</si>
  <si>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</si>
  <si>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</si>
  <si>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</si>
  <si>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</si>
  <si>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</si>
  <si>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</si>
  <si>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</si>
  <si>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</si>
  <si>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</si>
  <si>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</si>
  <si>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</si>
  <si>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</si>
  <si>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</si>
  <si>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</si>
  <si>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</si>
  <si>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</si>
  <si>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</si>
  <si>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</si>
  <si>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</si>
  <si>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</si>
  <si>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</si>
  <si>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</si>
  <si>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</si>
  <si>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</si>
  <si>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</si>
  <si>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</si>
  <si>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</si>
  <si>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</si>
  <si>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</si>
  <si>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</si>
  <si>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</si>
  <si>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</si>
  <si>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</si>
  <si>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</si>
  <si>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</si>
  <si>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</si>
  <si>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</si>
  <si>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</si>
  <si>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</si>
  <si>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</si>
  <si>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</si>
  <si>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</si>
  <si>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</si>
  <si>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</si>
  <si>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</si>
  <si>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</si>
  <si>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</si>
  <si>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</si>
  <si>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</si>
  <si>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</si>
  <si>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</si>
  <si>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</si>
  <si>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</si>
  <si>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</si>
  <si>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</si>
  <si>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</si>
  <si>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</si>
  <si>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</si>
  <si>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</si>
  <si>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</si>
  <si>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</si>
  <si>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</si>
  <si>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</si>
  <si>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</si>
  <si>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</si>
  <si>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</si>
  <si>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</si>
  <si>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</si>
  <si>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</si>
  <si>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</si>
  <si>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</si>
  <si>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</si>
  <si>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</si>
  <si>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</si>
  <si>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</si>
  <si>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</si>
  <si>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</si>
  <si>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</si>
  <si>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</si>
  <si>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</si>
  <si>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</si>
  <si>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</si>
  <si>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</si>
  <si>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</si>
  <si>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</si>
  <si>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</si>
  <si>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</si>
  <si>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</si>
  <si>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</si>
  <si>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</si>
  <si>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</si>
  <si>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</si>
  <si>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</si>
  <si>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</si>
  <si>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</si>
  <si>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</si>
  <si>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</si>
  <si>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</si>
  <si>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</si>
  <si>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</si>
  <si>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</si>
  <si>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</si>
  <si>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</si>
  <si>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</si>
  <si>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</si>
  <si>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</si>
  <si>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</si>
  <si>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</si>
  <si>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</si>
  <si>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</si>
  <si>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</si>
  <si>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</si>
  <si>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</si>
  <si>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</si>
  <si>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</si>
  <si>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</si>
  <si>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</si>
  <si>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</si>
  <si>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</si>
  <si>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</si>
  <si>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</si>
  <si>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</si>
  <si>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</si>
  <si>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</si>
  <si>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</si>
  <si>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</si>
  <si>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</si>
  <si>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</si>
  <si>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</si>
  <si>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</si>
  <si>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</si>
  <si>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</si>
  <si>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</si>
  <si>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</si>
  <si>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</si>
  <si>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</si>
  <si>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</si>
  <si>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</si>
  <si>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</si>
  <si>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</si>
  <si>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</si>
  <si>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</si>
  <si>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</si>
  <si>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</si>
  <si>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</si>
  <si>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</si>
  <si>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</si>
  <si>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</si>
  <si>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</si>
  <si>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</si>
  <si>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</si>
  <si>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</si>
  <si>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</si>
  <si>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</si>
  <si>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</si>
  <si>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</si>
  <si>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</si>
  <si>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</si>
  <si>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</si>
  <si>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</si>
  <si>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</si>
  <si>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</si>
  <si>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</si>
  <si>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</si>
  <si>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</si>
  <si>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</si>
  <si>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</si>
  <si>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</si>
  <si>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</si>
  <si>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</si>
  <si>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</si>
  <si>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</si>
  <si>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</si>
  <si>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</si>
  <si>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</si>
  <si>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</si>
  <si>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</si>
  <si>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</si>
  <si>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</si>
  <si>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</si>
  <si>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</si>
  <si>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</si>
  <si>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</si>
  <si>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</si>
  <si>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</si>
  <si>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</si>
  <si>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</si>
  <si>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</si>
  <si>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</si>
  <si>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</si>
  <si>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</si>
  <si>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</si>
  <si>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</si>
  <si>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</si>
  <si>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</si>
  <si>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</si>
  <si>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</si>
  <si>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</si>
  <si>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</si>
  <si>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</si>
  <si>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</si>
  <si>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</si>
  <si>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</si>
  <si>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</si>
  <si>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</si>
  <si>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</si>
  <si>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</si>
  <si>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</si>
  <si>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</si>
  <si>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</si>
  <si>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</si>
  <si>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</si>
  <si>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</si>
  <si>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</si>
  <si>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</si>
  <si>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</si>
  <si>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</si>
  <si>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</si>
  <si>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</si>
  <si>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</si>
  <si>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</si>
  <si>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</si>
  <si>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</si>
  <si>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</si>
  <si>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</si>
  <si>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</si>
  <si>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</si>
  <si>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</si>
  <si>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</si>
  <si>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</si>
  <si>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</si>
  <si>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</si>
  <si>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</si>
  <si>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</si>
  <si>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</si>
  <si>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</si>
  <si>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</si>
  <si>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</si>
  <si>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</si>
  <si>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</si>
  <si>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</si>
  <si>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</si>
  <si>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</si>
  <si>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</si>
  <si>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</si>
  <si>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</si>
  <si>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</si>
  <si>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</si>
  <si>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</si>
  <si>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</si>
  <si>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</si>
  <si>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</si>
  <si>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</si>
  <si>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</si>
  <si>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</si>
  <si>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</si>
  <si>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</si>
  <si>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</si>
  <si>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</si>
  <si>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</si>
  <si>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</si>
  <si>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</si>
  <si>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</si>
  <si>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</si>
  <si>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</si>
  <si>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</si>
  <si>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</si>
  <si>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</si>
  <si>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</si>
  <si>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</si>
  <si>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</si>
  <si>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</si>
  <si>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</si>
  <si>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</si>
  <si>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</si>
  <si>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</si>
  <si>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</si>
  <si>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</si>
  <si>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</si>
  <si>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</si>
  <si>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</si>
  <si>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</si>
  <si>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</si>
  <si>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</si>
  <si>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</si>
  <si>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</si>
  <si>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</si>
  <si>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</si>
  <si>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</si>
  <si>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</si>
  <si>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</si>
  <si>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</si>
  <si>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</si>
  <si>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</si>
  <si>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</si>
  <si>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</si>
  <si>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</si>
  <si>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</si>
  <si>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</si>
  <si>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</si>
  <si>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</si>
  <si>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</si>
  <si>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</si>
  <si>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</si>
  <si>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</si>
  <si>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</si>
  <si>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</si>
  <si>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</si>
  <si>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</si>
  <si>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</si>
  <si>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</si>
  <si>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</si>
  <si>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</si>
  <si>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</si>
  <si>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</si>
  <si>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</si>
  <si>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</si>
  <si>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</si>
  <si>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</si>
  <si>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</si>
  <si>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</si>
  <si>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</si>
  <si>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</si>
  <si>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</si>
  <si>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</si>
  <si>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</si>
  <si>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</si>
  <si>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</si>
  <si>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</si>
  <si>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</si>
  <si>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</si>
  <si>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</si>
  <si>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</si>
  <si>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</si>
  <si>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</si>
  <si>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</si>
  <si>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</si>
  <si>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</si>
  <si>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</si>
  <si>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</si>
  <si>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</si>
  <si>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</si>
  <si>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</si>
  <si>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</si>
  <si>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</si>
  <si>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</si>
  <si>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</si>
  <si>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</si>
  <si>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</si>
  <si>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</si>
  <si>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</si>
  <si>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</si>
  <si>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</si>
  <si>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</si>
  <si>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</si>
  <si>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</si>
  <si>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</si>
  <si>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</si>
  <si>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</si>
  <si>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</si>
  <si>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</si>
  <si>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</si>
  <si>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</si>
  <si>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</si>
  <si>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</si>
  <si>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</si>
  <si>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</si>
  <si>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</si>
  <si>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</si>
  <si>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</si>
  <si>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</si>
  <si>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</si>
  <si>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</si>
  <si>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</si>
  <si>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</si>
  <si>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</si>
  <si>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</si>
  <si>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</si>
  <si>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</si>
  <si>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</si>
  <si>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</si>
  <si>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</si>
  <si>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</si>
  <si>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</si>
  <si>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</si>
  <si>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</si>
  <si>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</si>
  <si>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</si>
  <si>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</si>
  <si>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</si>
  <si>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</si>
  <si>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</si>
  <si>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</si>
  <si>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</si>
  <si>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</si>
  <si>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</si>
  <si>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</si>
  <si>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</si>
  <si>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</si>
  <si>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</si>
  <si>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</si>
  <si>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</si>
  <si>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</si>
  <si>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</si>
  <si>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</si>
  <si>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</si>
  <si>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</si>
  <si>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</si>
  <si>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</si>
  <si>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</si>
  <si>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</si>
  <si>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</si>
  <si>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</si>
  <si>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</si>
  <si>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</si>
  <si>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</si>
  <si>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</si>
  <si>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</si>
  <si>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</si>
  <si>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</si>
  <si>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</si>
  <si>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</si>
  <si>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</si>
  <si>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</si>
  <si>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</si>
  <si>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</si>
  <si>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</si>
  <si>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</si>
  <si>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</si>
  <si>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</si>
  <si>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</si>
  <si>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</si>
  <si>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</si>
  <si>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</si>
  <si>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</si>
  <si>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</si>
  <si>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</si>
  <si>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</si>
  <si>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</si>
  <si>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</si>
  <si>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</si>
  <si>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</si>
  <si>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</si>
  <si>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</si>
  <si>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</si>
  <si>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</si>
  <si>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</si>
  <si>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</si>
  <si>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</si>
  <si>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</si>
  <si>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</si>
  <si>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</si>
  <si>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</si>
  <si>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</si>
  <si>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</si>
  <si>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</si>
  <si>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</si>
  <si>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</si>
  <si>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</si>
  <si>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</si>
  <si>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</si>
  <si>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</si>
  <si>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</si>
  <si>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</si>
  <si>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</si>
  <si>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</si>
  <si>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</si>
  <si>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</si>
  <si>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</si>
  <si>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</si>
  <si>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</si>
  <si>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</si>
  <si>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</si>
  <si>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</si>
  <si>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</si>
  <si>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</si>
  <si>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</si>
  <si>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</si>
  <si>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</si>
  <si>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</si>
  <si>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</si>
  <si>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</si>
  <si>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</si>
  <si>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</si>
  <si>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</si>
  <si>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</si>
  <si>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</si>
  <si>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</si>
  <si>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</si>
  <si>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</si>
  <si>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</si>
  <si>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</si>
  <si>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</si>
  <si>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</si>
  <si>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</si>
  <si>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</si>
  <si>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</si>
  <si>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</si>
  <si>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</si>
  <si>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</si>
  <si>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</si>
  <si>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</si>
  <si>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</si>
  <si>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</si>
  <si>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</si>
  <si>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</si>
  <si>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</si>
  <si>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</si>
  <si>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</si>
  <si>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</si>
  <si>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</si>
  <si>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</si>
  <si>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</si>
  <si>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</si>
  <si>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</si>
  <si>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</si>
  <si>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</si>
  <si>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</si>
  <si>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</si>
  <si>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</si>
  <si>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</si>
  <si>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</si>
  <si>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</si>
  <si>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</si>
  <si>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</si>
  <si>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</si>
  <si>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</si>
  <si>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</si>
  <si>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</si>
  <si>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</si>
  <si>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</si>
  <si>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</si>
  <si>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</si>
  <si>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</si>
  <si>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</si>
  <si>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</si>
  <si>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</si>
  <si>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</si>
  <si>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</si>
  <si>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</si>
  <si>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</si>
  <si>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</si>
  <si>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</si>
  <si>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</si>
  <si>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</si>
  <si>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</si>
  <si>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</si>
  <si>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</si>
  <si>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</si>
  <si>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</si>
  <si>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</si>
  <si>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</si>
  <si>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</si>
  <si>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</si>
  <si>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</si>
  <si>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</si>
  <si>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</si>
  <si>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</si>
  <si>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</si>
  <si>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</si>
  <si>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</si>
  <si>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</si>
  <si>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</si>
  <si>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</si>
  <si>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</si>
  <si>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</si>
  <si>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</si>
  <si>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</si>
  <si>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</si>
  <si>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</si>
  <si>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</si>
  <si>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</si>
  <si>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</si>
  <si>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</si>
  <si>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</si>
  <si>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</si>
  <si>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</si>
  <si>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</si>
  <si>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</si>
  <si>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</si>
  <si>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</si>
  <si>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</si>
  <si>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</si>
  <si>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</si>
  <si>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</si>
  <si>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</si>
  <si>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</si>
  <si>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</si>
  <si>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</si>
  <si>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</si>
  <si>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</si>
  <si>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</si>
  <si>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</si>
  <si>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</si>
  <si>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</si>
  <si>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</si>
  <si>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</si>
  <si>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</si>
  <si>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</si>
  <si>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</si>
  <si>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</si>
  <si>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</si>
  <si>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</si>
  <si>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</si>
  <si>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</si>
  <si>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</si>
  <si>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</si>
  <si>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</si>
  <si>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</si>
  <si>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</si>
  <si>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</si>
  <si>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</si>
  <si>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</si>
  <si>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</si>
  <si>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</si>
  <si>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</si>
  <si>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</si>
  <si>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</si>
  <si>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</si>
  <si>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</si>
  <si>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</si>
  <si>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</si>
  <si>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</si>
  <si>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</si>
  <si>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</si>
  <si>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</si>
  <si>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</si>
  <si>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</si>
  <si>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</si>
  <si>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</si>
  <si>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</si>
  <si>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</si>
  <si>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</si>
  <si>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</si>
  <si>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</si>
  <si>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</si>
  <si>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</si>
  <si>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</si>
  <si>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</si>
  <si>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</si>
  <si>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</si>
  <si>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</si>
  <si>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</si>
  <si>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</si>
  <si>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</si>
  <si>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</si>
  <si>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</si>
  <si>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</si>
  <si>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</si>
  <si>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</si>
  <si>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</si>
  <si>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</si>
  <si>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</si>
  <si>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</si>
  <si>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</si>
  <si>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</si>
  <si>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</si>
  <si>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</si>
  <si>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</si>
  <si>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</si>
  <si>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</si>
  <si>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</si>
  <si>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</si>
  <si>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</si>
  <si>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</si>
  <si>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</si>
  <si>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</si>
  <si>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</si>
  <si>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</si>
  <si>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</si>
  <si>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</si>
  <si>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</si>
  <si>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</si>
  <si>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</si>
  <si>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</si>
  <si>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</si>
  <si>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</si>
  <si>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</si>
  <si>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</si>
  <si>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</si>
  <si>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</si>
  <si>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</si>
  <si>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</si>
  <si>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</si>
  <si>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</si>
  <si>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</si>
  <si>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</si>
  <si>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</si>
  <si>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</si>
  <si>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</si>
  <si>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</si>
  <si>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</si>
  <si>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</si>
  <si>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</si>
  <si>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</si>
  <si>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</si>
  <si>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</si>
  <si>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</si>
  <si>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</si>
  <si>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</si>
  <si>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</si>
  <si>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</si>
  <si>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</si>
  <si>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</si>
  <si>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</si>
  <si>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</si>
  <si>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</si>
  <si>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</si>
  <si>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</si>
  <si>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</si>
  <si>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</si>
  <si>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</si>
  <si>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</si>
  <si>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</si>
  <si>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</si>
  <si>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</si>
  <si>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</si>
  <si>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</si>
  <si>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</si>
  <si>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</si>
  <si>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</si>
  <si>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</si>
  <si>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</si>
  <si>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</si>
  <si>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</si>
  <si>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</si>
  <si>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</si>
  <si>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</si>
  <si>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</si>
  <si>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</si>
  <si>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</si>
  <si>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</si>
  <si>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</si>
  <si>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</si>
  <si>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</si>
  <si>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</si>
  <si>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</si>
  <si>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</si>
  <si>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</si>
  <si>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</si>
  <si>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</si>
  <si>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</si>
  <si>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</si>
  <si>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</si>
  <si>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</si>
  <si>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</si>
  <si>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</si>
  <si>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</si>
  <si>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</si>
  <si>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</si>
  <si>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</si>
  <si>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</si>
  <si>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</si>
  <si>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</si>
  <si>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</si>
  <si>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</si>
  <si>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</si>
  <si>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</si>
  <si>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</si>
  <si>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</si>
  <si>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</si>
  <si>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</si>
  <si>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</si>
  <si>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</si>
  <si>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</si>
  <si>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</si>
  <si>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</si>
  <si>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</si>
  <si>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</si>
  <si>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</si>
  <si>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</si>
  <si>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</si>
  <si>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</si>
  <si>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</si>
  <si>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</si>
  <si>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</si>
  <si>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</si>
  <si>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</si>
  <si>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</si>
  <si>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</si>
  <si>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</si>
  <si>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</si>
  <si>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</si>
  <si>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</si>
  <si>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</si>
  <si>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</si>
  <si>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</si>
  <si>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</si>
  <si>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</si>
  <si>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</si>
  <si>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</si>
  <si>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</si>
  <si>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</si>
  <si>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</si>
  <si>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</si>
  <si>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</si>
  <si>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</si>
  <si>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</si>
  <si>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</si>
  <si>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</si>
  <si>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</si>
  <si>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</si>
  <si>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</si>
  <si>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</si>
  <si>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</si>
  <si>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</si>
  <si>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</si>
  <si>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</si>
  <si>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</si>
  <si>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</si>
  <si>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</si>
  <si>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</si>
  <si>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</si>
  <si>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</si>
  <si>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</si>
  <si>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</si>
  <si>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</si>
  <si>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</si>
  <si>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</si>
  <si>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</si>
  <si>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</si>
  <si>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</si>
  <si>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</si>
  <si>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</si>
  <si>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</si>
  <si>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</si>
  <si>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</si>
  <si>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</si>
  <si>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</si>
  <si>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</si>
  <si>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</si>
  <si>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</si>
  <si>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</si>
  <si>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</si>
  <si>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</si>
  <si>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</si>
  <si>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</si>
  <si>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</si>
  <si>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</si>
  <si>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</si>
  <si>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</si>
  <si>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</si>
  <si>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</si>
  <si>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</si>
  <si>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</si>
  <si>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</si>
  <si>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</si>
  <si>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</si>
  <si>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</si>
  <si>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</si>
  <si>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</si>
  <si>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</si>
  <si>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</si>
  <si>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</si>
  <si>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</si>
  <si>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</si>
  <si>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</si>
  <si>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</si>
  <si>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</si>
  <si>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</si>
  <si>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</si>
  <si>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</si>
  <si>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</si>
  <si>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</si>
  <si>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</si>
  <si>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</si>
  <si>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</si>
  <si>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</si>
  <si>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</si>
  <si>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</si>
  <si>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</si>
  <si>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</si>
  <si>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</si>
  <si>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</si>
  <si>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</si>
  <si>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</si>
  <si>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</si>
  <si>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</si>
  <si>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</si>
  <si>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</si>
  <si>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</si>
  <si>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</si>
  <si>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</si>
  <si>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</si>
  <si>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</si>
  <si>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</si>
  <si>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</si>
  <si>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</si>
  <si>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</si>
  <si>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</si>
  <si>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</si>
  <si>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</si>
  <si>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</si>
  <si>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</si>
  <si>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</si>
  <si>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</si>
  <si>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</si>
  <si>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</si>
  <si>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</si>
  <si>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</si>
  <si>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</si>
  <si>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</si>
  <si>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</si>
  <si>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</si>
  <si>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</si>
  <si>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</si>
  <si>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</si>
  <si>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</si>
  <si>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</si>
  <si>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</si>
  <si>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</si>
  <si>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</si>
  <si>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</si>
  <si>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</si>
  <si>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</si>
  <si>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</si>
  <si>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</si>
  <si>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</si>
  <si>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</si>
  <si>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</si>
  <si>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</si>
  <si>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</si>
  <si>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</si>
  <si>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</si>
  <si>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</si>
  <si>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</si>
  <si>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</si>
  <si>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</si>
  <si>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</si>
  <si>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</si>
  <si>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</si>
  <si>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</si>
  <si>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</si>
  <si>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</si>
  <si>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</si>
  <si>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</si>
  <si>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</si>
  <si>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</si>
  <si>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</si>
  <si>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</si>
  <si>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</si>
  <si>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</si>
  <si>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</si>
  <si>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</si>
  <si>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</si>
  <si>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</si>
  <si>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</si>
  <si>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</si>
  <si>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</si>
  <si>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</si>
  <si>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</si>
  <si>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</si>
  <si>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</si>
  <si>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</si>
  <si>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</si>
  <si>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</si>
  <si>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</si>
  <si>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</si>
  <si>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</si>
  <si>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</si>
  <si>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</si>
  <si>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</si>
  <si>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</si>
  <si>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</si>
  <si>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</si>
  <si>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</si>
  <si>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</si>
  <si>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</si>
  <si>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</si>
  <si>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</si>
  <si>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</si>
  <si>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</si>
  <si>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</si>
  <si>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</si>
  <si>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</si>
  <si>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</si>
  <si>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</si>
  <si>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</si>
  <si>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</si>
  <si>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</si>
  <si>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</si>
  <si>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</si>
  <si>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</si>
  <si>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</si>
  <si>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</si>
  <si>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</si>
  <si>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</si>
  <si>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</si>
  <si>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</si>
  <si>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</si>
  <si>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</si>
  <si>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</si>
  <si>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</si>
  <si>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</si>
  <si>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</si>
  <si>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</si>
  <si>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</si>
  <si>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</si>
  <si>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</si>
  <si>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</si>
  <si>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</si>
  <si>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</si>
  <si>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</si>
  <si>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</si>
  <si>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</si>
  <si>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</si>
  <si>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</si>
  <si>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</si>
  <si>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</si>
  <si>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</si>
  <si>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</si>
  <si>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</si>
  <si>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</si>
  <si>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</si>
  <si>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</si>
  <si>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</si>
  <si>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</si>
  <si>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</si>
  <si>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</si>
  <si>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</si>
  <si>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</si>
  <si>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</si>
  <si>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</si>
  <si>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</si>
  <si>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</si>
  <si>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</si>
  <si>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</si>
  <si>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</si>
  <si>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</si>
  <si>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</si>
  <si>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</si>
  <si>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</si>
  <si>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</si>
  <si>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</si>
  <si>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</si>
  <si>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</si>
  <si>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</si>
  <si>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</si>
  <si>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</si>
  <si>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</si>
  <si>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</si>
  <si>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</si>
  <si>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</si>
  <si>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</si>
  <si>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</si>
  <si>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</si>
  <si>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</si>
  <si>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</si>
  <si>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</si>
  <si>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</si>
  <si>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</si>
  <si>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</si>
  <si>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</si>
  <si>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</si>
  <si>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</si>
  <si>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</si>
  <si>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</si>
  <si>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</si>
  <si>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</si>
  <si>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</si>
  <si>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</si>
  <si>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</si>
  <si>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</si>
  <si>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</si>
  <si>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</si>
  <si>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</si>
  <si>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</si>
  <si>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</si>
  <si>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</si>
  <si>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</si>
  <si>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</si>
  <si>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</si>
  <si>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</si>
  <si>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</si>
  <si>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</si>
  <si>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</si>
  <si>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</si>
  <si>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</si>
  <si>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</si>
  <si>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</si>
  <si>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</si>
  <si>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</si>
  <si>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</si>
  <si>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</si>
  <si>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</si>
  <si>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</si>
  <si>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</si>
  <si>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</si>
  <si>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</si>
  <si>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</si>
  <si>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</si>
  <si>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</si>
  <si>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</si>
  <si>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</si>
  <si>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</si>
  <si>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</si>
  <si>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</si>
  <si>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</si>
  <si>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</si>
  <si>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</si>
  <si>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</si>
  <si>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</si>
  <si>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</si>
  <si>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</si>
  <si>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</si>
  <si>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</si>
  <si>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</si>
  <si>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</si>
  <si>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</si>
  <si>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</si>
  <si>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</si>
  <si>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</si>
  <si>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</si>
  <si>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</si>
  <si>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</si>
  <si>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</si>
  <si>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</si>
  <si>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</si>
  <si>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</si>
  <si>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</si>
  <si>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</si>
  <si>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</si>
  <si>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</si>
  <si>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</si>
  <si>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</si>
  <si>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</si>
  <si>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</si>
  <si>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</si>
  <si>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</si>
  <si>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</si>
  <si>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</si>
  <si>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</si>
  <si>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</si>
  <si>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</si>
  <si>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</si>
  <si>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</si>
  <si>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</si>
  <si>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</si>
  <si>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</si>
  <si>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</si>
  <si>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</si>
  <si>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</si>
  <si>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</si>
  <si>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</si>
  <si>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</si>
  <si>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</si>
  <si>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</si>
  <si>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</si>
  <si>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</si>
  <si>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</si>
  <si>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</si>
  <si>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</si>
  <si>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</si>
  <si>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</si>
  <si>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</si>
  <si>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</si>
  <si>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</si>
  <si>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</si>
  <si>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</si>
  <si>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</si>
  <si>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</si>
  <si>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</si>
  <si>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</si>
  <si>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</si>
  <si>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</si>
  <si>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</si>
  <si>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</si>
  <si>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</si>
  <si>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</si>
  <si>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</si>
  <si>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</si>
  <si>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</si>
  <si>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</si>
  <si>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</si>
  <si>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</si>
  <si>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</si>
  <si>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</si>
  <si>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</si>
  <si>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</si>
  <si>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</si>
  <si>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</si>
  <si>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</si>
  <si>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</si>
  <si>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</si>
  <si>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</si>
  <si>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</si>
  <si>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</si>
  <si>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</si>
  <si>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</si>
  <si>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</si>
  <si>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</si>
  <si>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</si>
  <si>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</si>
  <si>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</si>
  <si>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</si>
  <si>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</si>
  <si>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</si>
  <si>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</si>
  <si>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</si>
  <si>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</si>
  <si>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</si>
  <si>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</si>
  <si>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</si>
  <si>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</si>
  <si>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</si>
  <si>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</si>
  <si>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</si>
  <si>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</si>
  <si>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</si>
  <si>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</si>
  <si>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</si>
  <si>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</si>
  <si>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</si>
  <si>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</si>
  <si>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</si>
  <si>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</si>
  <si>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</si>
  <si>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</si>
  <si>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</si>
  <si>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</si>
  <si>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</si>
  <si>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</si>
  <si>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</si>
  <si>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</si>
  <si>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</si>
  <si>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</si>
  <si>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</si>
  <si>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</si>
  <si>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</si>
  <si>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</si>
  <si>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</si>
  <si>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</si>
  <si>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</si>
  <si>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</si>
  <si>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</si>
  <si>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</si>
  <si>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</si>
  <si>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</si>
  <si>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</si>
  <si>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</si>
  <si>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</si>
  <si>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</si>
  <si>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</si>
  <si>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</si>
  <si>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</si>
  <si>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</si>
  <si>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</si>
  <si>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</si>
  <si>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</si>
  <si>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</si>
  <si>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</si>
  <si>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</si>
  <si>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</si>
  <si>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</si>
  <si>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</si>
  <si>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</si>
  <si>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</si>
  <si>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</si>
  <si>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</si>
  <si>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</si>
  <si>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</si>
  <si>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</si>
  <si>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</si>
  <si>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</si>
  <si>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</si>
  <si>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</si>
  <si>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</si>
  <si>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</si>
  <si>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</si>
  <si>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</si>
  <si>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</si>
  <si>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</si>
  <si>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</si>
  <si>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</si>
  <si>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</si>
  <si>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</si>
  <si>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</si>
  <si>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</si>
  <si>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</si>
  <si>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</si>
  <si>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</si>
  <si>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</si>
  <si>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</si>
  <si>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</si>
  <si>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</si>
  <si>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</si>
  <si>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</si>
  <si>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</si>
  <si>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</si>
  <si>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</si>
  <si>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</si>
  <si>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</si>
  <si>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</si>
  <si>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</si>
  <si>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</si>
  <si>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</si>
  <si>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</si>
  <si>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</si>
  <si>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</si>
  <si>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</si>
  <si>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</si>
  <si>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</si>
  <si>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</si>
  <si>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</si>
  <si>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</si>
  <si>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</si>
  <si>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</si>
  <si>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</si>
  <si>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</si>
  <si>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</si>
  <si>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</si>
  <si>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</si>
  <si>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</si>
  <si>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</si>
  <si>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</si>
  <si>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</si>
  <si>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</si>
  <si>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</si>
  <si>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</si>
  <si>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</si>
  <si>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</si>
  <si>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</si>
  <si>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</si>
  <si>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</si>
  <si>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</si>
  <si>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</si>
  <si>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</si>
  <si>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</si>
  <si>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</si>
  <si>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</si>
  <si>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</si>
  <si>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</si>
  <si>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</si>
  <si>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</si>
  <si>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</si>
  <si>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</si>
  <si>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</si>
  <si>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</si>
  <si>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</si>
  <si>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</si>
  <si>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</si>
  <si>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</si>
  <si>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</si>
  <si>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</si>
  <si>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</si>
  <si>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</si>
  <si>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</si>
  <si>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</si>
  <si>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</si>
  <si>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</si>
  <si>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</si>
  <si>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</si>
  <si>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</si>
  <si>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</si>
  <si>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</si>
  <si>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</si>
  <si>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</si>
  <si>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</si>
  <si>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</si>
  <si>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</si>
  <si>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</si>
  <si>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</si>
  <si>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</si>
  <si>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</si>
  <si>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</si>
  <si>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</si>
  <si>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</si>
  <si>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</si>
  <si>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</si>
  <si>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</si>
  <si>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</si>
  <si>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</si>
  <si>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</si>
  <si>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</si>
  <si>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</si>
  <si>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</si>
  <si>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</si>
  <si>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</si>
  <si>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</si>
  <si>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</si>
  <si>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</si>
  <si>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</si>
  <si>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</si>
  <si>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</si>
  <si>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</si>
  <si>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</si>
  <si>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</si>
  <si>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</si>
  <si>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</si>
  <si>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</si>
  <si>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</si>
  <si>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</si>
  <si>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</si>
  <si>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</si>
  <si>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</si>
  <si>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</si>
  <si>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</si>
  <si>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</si>
  <si>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</si>
  <si>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</si>
  <si>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</si>
  <si>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</si>
  <si>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</si>
  <si>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</si>
  <si>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</si>
  <si>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</si>
  <si>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</si>
  <si>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</si>
  <si>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</si>
  <si>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</si>
  <si>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</si>
  <si>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</si>
  <si>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</si>
  <si>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</si>
  <si>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</si>
  <si>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</si>
  <si>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</si>
  <si>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</si>
  <si>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</si>
  <si>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</si>
  <si>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</si>
  <si>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</si>
  <si>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</si>
  <si>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</si>
  <si>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</si>
  <si>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</si>
  <si>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</si>
  <si>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</si>
  <si>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</si>
  <si>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</si>
  <si>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</si>
  <si>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</si>
  <si>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</si>
  <si>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</si>
  <si>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</si>
  <si>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</si>
  <si>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</si>
  <si>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</si>
  <si>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</si>
  <si>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</si>
  <si>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</si>
  <si>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</si>
  <si>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</si>
  <si>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</si>
  <si>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</si>
  <si>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</si>
  <si>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</si>
  <si>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</si>
  <si>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</si>
  <si>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</si>
  <si>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</si>
  <si>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</si>
  <si>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</si>
  <si>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</si>
  <si>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</si>
  <si>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</si>
  <si>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</si>
  <si>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</si>
  <si>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</si>
  <si>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</si>
  <si>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</si>
  <si>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</si>
  <si>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</si>
  <si>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</si>
  <si>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</si>
  <si>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</si>
  <si>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</si>
  <si>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</si>
  <si>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</si>
  <si>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</si>
  <si>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</si>
  <si>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</si>
  <si>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</si>
  <si>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</si>
  <si>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</si>
  <si>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</si>
  <si>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</si>
  <si>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</si>
  <si>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</si>
  <si>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</si>
  <si>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</si>
  <si>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</si>
  <si>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</si>
  <si>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</si>
  <si>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</si>
  <si>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</si>
  <si>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</si>
  <si>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</si>
  <si>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</si>
  <si>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</si>
  <si>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</si>
  <si>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</si>
  <si>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</si>
  <si>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</si>
  <si>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</si>
  <si>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</si>
  <si>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</si>
  <si>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</si>
  <si>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</si>
  <si>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</si>
  <si>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</si>
  <si>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</si>
  <si>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</si>
  <si>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</si>
  <si>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</si>
  <si>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</si>
  <si>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</si>
  <si>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</si>
  <si>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</si>
  <si>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</si>
  <si>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</si>
  <si>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</si>
  <si>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</si>
  <si>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</si>
  <si>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</si>
  <si>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</si>
  <si>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</si>
  <si>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</si>
  <si>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</si>
  <si>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</si>
  <si>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</si>
  <si>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</si>
  <si>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</si>
  <si>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</si>
  <si>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</si>
  <si>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</si>
  <si>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</si>
  <si>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</si>
  <si>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</si>
  <si>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</si>
  <si>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</si>
  <si>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</si>
  <si>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</si>
  <si>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</si>
  <si>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</si>
  <si>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</si>
  <si>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</si>
  <si>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</si>
  <si>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</si>
  <si>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</si>
  <si>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</si>
  <si>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</si>
  <si>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</si>
  <si>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</si>
  <si>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</si>
  <si>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</si>
  <si>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</si>
  <si>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</si>
  <si>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</si>
  <si>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</si>
  <si>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</si>
  <si>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</si>
  <si>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</si>
  <si>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</si>
  <si>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</si>
  <si>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</si>
  <si>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</si>
  <si>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</si>
  <si>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</si>
  <si>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</si>
  <si>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</si>
  <si>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</si>
  <si>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</si>
  <si>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</si>
  <si>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</si>
  <si>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</si>
  <si>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</si>
  <si>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</si>
  <si>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</si>
  <si>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</si>
  <si>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</si>
  <si>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</si>
  <si>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</si>
  <si>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</si>
  <si>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</si>
  <si>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</si>
  <si>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</si>
  <si>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</si>
  <si>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</si>
  <si>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</si>
  <si>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</si>
  <si>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</si>
  <si>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</si>
  <si>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</si>
  <si>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</si>
  <si>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</si>
  <si>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</si>
  <si>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</si>
  <si>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</si>
  <si>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</si>
  <si>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</si>
  <si>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</si>
  <si>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</si>
  <si>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</si>
  <si>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</si>
  <si>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</si>
  <si>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</si>
  <si>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</si>
  <si>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</si>
  <si>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</si>
  <si>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</si>
  <si>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</si>
  <si>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</si>
  <si>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</si>
  <si>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</si>
  <si>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</si>
  <si>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</si>
  <si>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</si>
  <si>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</si>
  <si>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</si>
  <si>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</si>
  <si>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</si>
  <si>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</si>
  <si>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</si>
  <si>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</si>
  <si>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</si>
  <si>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</si>
  <si>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</si>
  <si>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</si>
  <si>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</si>
  <si>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</si>
  <si>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</si>
  <si>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</si>
  <si>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</si>
  <si>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</si>
  <si>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</si>
  <si>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</si>
  <si>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</si>
  <si>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</si>
  <si>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</si>
  <si>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</si>
  <si>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</si>
  <si>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</si>
  <si>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</si>
  <si>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</si>
  <si>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</si>
  <si>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</si>
  <si>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</si>
  <si>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</si>
  <si>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</si>
  <si>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</si>
  <si>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</si>
  <si>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</si>
  <si>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</si>
  <si>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</si>
  <si>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</si>
  <si>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</si>
  <si>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</si>
  <si>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</si>
  <si>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</si>
  <si>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</si>
  <si>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</si>
  <si>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</si>
  <si>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</si>
  <si>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</si>
  <si>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</si>
  <si>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</si>
  <si>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</si>
  <si>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</si>
  <si>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</si>
  <si>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</si>
  <si>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</si>
  <si>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</si>
  <si>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</si>
  <si>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</si>
  <si>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</si>
  <si>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</si>
  <si>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</si>
  <si>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</si>
  <si>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</si>
  <si>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</si>
  <si>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</si>
  <si>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</si>
  <si>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</si>
  <si>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</si>
  <si>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</si>
  <si>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</si>
  <si>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</si>
  <si>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</si>
  <si>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</si>
  <si>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</si>
  <si>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</si>
  <si>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</si>
  <si>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</si>
  <si>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</si>
  <si>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</si>
  <si>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</si>
  <si>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</si>
  <si>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</si>
  <si>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</si>
  <si>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</si>
  <si>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</si>
  <si>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</si>
  <si>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</si>
  <si>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</si>
  <si>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</si>
  <si>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</si>
  <si>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</si>
  <si>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</si>
  <si>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</si>
  <si>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</si>
  <si>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</si>
  <si>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</si>
  <si>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</si>
  <si>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</si>
  <si>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</si>
  <si>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</si>
  <si>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</si>
  <si>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</si>
  <si>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</si>
  <si>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</si>
  <si>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</si>
  <si>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</si>
  <si>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</si>
  <si>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</si>
  <si>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</si>
  <si>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</si>
  <si>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</si>
  <si>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</si>
  <si>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</si>
  <si>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</si>
  <si>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</si>
  <si>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</si>
  <si>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</si>
  <si>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</si>
  <si>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</si>
  <si>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</si>
  <si>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</si>
  <si>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</si>
  <si>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</si>
  <si>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</si>
  <si>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</si>
  <si>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</si>
  <si>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</si>
  <si>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</si>
  <si>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</si>
  <si>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</si>
  <si>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</si>
  <si>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</si>
  <si>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</si>
  <si>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</si>
  <si>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</si>
  <si>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</si>
  <si>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</si>
  <si>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</si>
  <si>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</si>
  <si>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</si>
  <si>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</si>
  <si>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</si>
  <si>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</si>
  <si>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</si>
  <si>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</si>
  <si>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</si>
  <si>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</si>
  <si>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</si>
  <si>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</si>
  <si>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</si>
  <si>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</si>
  <si>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</si>
  <si>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</si>
  <si>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</si>
  <si>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</si>
  <si>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</si>
  <si>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</si>
  <si>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</si>
  <si>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</si>
  <si>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</si>
  <si>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</si>
  <si>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</si>
  <si>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</si>
  <si>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</si>
  <si>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</si>
  <si>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</si>
  <si>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</si>
  <si>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</si>
  <si>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</si>
  <si>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</si>
  <si>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</si>
  <si>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</si>
  <si>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</si>
  <si>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</si>
  <si>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</si>
  <si>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</si>
  <si>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</si>
  <si>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</si>
  <si>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</si>
  <si>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</si>
  <si>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</si>
  <si>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</si>
  <si>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</si>
  <si>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</si>
  <si>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</si>
  <si>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</si>
  <si>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</si>
  <si>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</si>
  <si>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</si>
  <si>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</si>
  <si>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</si>
  <si>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</si>
  <si>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</si>
  <si>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</si>
  <si>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</si>
  <si>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</si>
  <si>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</si>
  <si>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</si>
  <si>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</si>
  <si>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</si>
  <si>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</si>
  <si>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</si>
  <si>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</si>
  <si>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</si>
  <si>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</si>
  <si>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</si>
  <si>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</si>
  <si>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</si>
  <si>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</si>
  <si>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</si>
  <si>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</si>
  <si>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</si>
  <si>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</si>
  <si>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</si>
  <si>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</si>
  <si>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</si>
  <si>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</si>
  <si>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</si>
  <si>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</si>
  <si>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</si>
  <si>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</si>
  <si>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</si>
  <si>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</si>
  <si>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</si>
  <si>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</si>
  <si>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</si>
  <si>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</si>
  <si>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</si>
  <si>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</si>
  <si>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</si>
  <si>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</si>
  <si>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</si>
  <si>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</si>
  <si>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</si>
  <si>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</si>
  <si>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</si>
  <si>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</si>
  <si>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</si>
  <si>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</si>
  <si>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</si>
  <si>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</si>
  <si>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</si>
  <si>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</si>
  <si>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</si>
  <si>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</si>
  <si>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</si>
  <si>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</si>
  <si>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</si>
  <si>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</si>
  <si>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</si>
  <si>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</si>
  <si>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</si>
  <si>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</si>
  <si>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</si>
  <si>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</si>
  <si>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</si>
  <si>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</si>
  <si>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</si>
  <si>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</si>
  <si>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</si>
  <si>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</si>
  <si>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</si>
  <si>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</si>
  <si>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</si>
  <si>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</si>
  <si>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</si>
  <si>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</si>
  <si>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</si>
  <si>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</si>
  <si>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</si>
  <si>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</si>
  <si>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</si>
  <si>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</si>
  <si>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</si>
  <si>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</si>
  <si>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</si>
  <si>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</si>
  <si>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</si>
  <si>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</si>
  <si>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</si>
  <si>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</si>
  <si>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</si>
  <si>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</si>
  <si>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</si>
  <si>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</si>
  <si>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</si>
  <si>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</si>
  <si>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</si>
  <si>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</si>
  <si>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</si>
  <si>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</si>
  <si>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</si>
  <si>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</si>
  <si>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</si>
  <si>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</si>
  <si>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</si>
  <si>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</si>
  <si>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</si>
  <si>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</si>
  <si>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</si>
  <si>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</si>
  <si>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</si>
  <si>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</si>
  <si>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</si>
  <si>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</si>
  <si>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</si>
  <si>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</si>
  <si>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</si>
  <si>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</si>
  <si>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</si>
  <si>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</si>
  <si>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</si>
  <si>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</si>
  <si>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</si>
  <si>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</si>
  <si>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</si>
  <si>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</si>
  <si>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</si>
  <si>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</si>
  <si>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</si>
  <si>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</si>
  <si>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</si>
  <si>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</si>
  <si>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</si>
  <si>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</si>
  <si>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</si>
  <si>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</si>
  <si>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</si>
  <si>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</si>
  <si>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</si>
  <si>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</si>
  <si>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</si>
  <si>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</si>
  <si>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</si>
  <si>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</si>
  <si>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</si>
  <si>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</si>
  <si>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</si>
  <si>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</si>
  <si>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</si>
  <si>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</si>
  <si>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</si>
  <si>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</si>
  <si>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</si>
  <si>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</si>
  <si>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</si>
  <si>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</si>
  <si>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</si>
  <si>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</si>
  <si>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</si>
  <si>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</si>
  <si>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</si>
  <si>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</si>
  <si>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</si>
  <si>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</si>
  <si>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</si>
  <si>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</si>
  <si>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</si>
  <si>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</si>
  <si>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</si>
  <si>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</si>
  <si>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</si>
  <si>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</si>
  <si>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</si>
  <si>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</si>
  <si>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</si>
  <si>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</si>
  <si>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</si>
  <si>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</si>
  <si>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</si>
  <si>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</si>
  <si>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</si>
  <si>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</si>
  <si>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</si>
  <si>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</si>
  <si>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</si>
  <si>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</si>
  <si>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</si>
  <si>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</si>
  <si>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</si>
  <si>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</si>
  <si>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</si>
  <si>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</si>
  <si>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</si>
  <si>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</si>
  <si>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</si>
  <si>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</si>
  <si>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</si>
  <si>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</si>
  <si>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</si>
  <si>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</si>
  <si>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</si>
  <si>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</si>
  <si>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</si>
  <si>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</si>
  <si>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</si>
  <si>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</si>
  <si>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</si>
  <si>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</si>
  <si>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</si>
  <si>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</si>
  <si>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</si>
  <si>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</si>
  <si>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</si>
  <si>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</si>
  <si>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</si>
  <si>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</si>
  <si>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</si>
  <si>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</si>
  <si>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</si>
  <si>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</si>
  <si>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</si>
  <si>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</si>
  <si>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</si>
  <si>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</si>
  <si>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</si>
  <si>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</si>
  <si>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</si>
  <si>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</si>
  <si>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</si>
  <si>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</si>
  <si>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</si>
  <si>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</si>
  <si>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</si>
  <si>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</si>
  <si>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</si>
  <si>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</si>
  <si>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</si>
  <si>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</si>
  <si>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</si>
  <si>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</si>
  <si>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</si>
  <si>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</si>
  <si>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</si>
  <si>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</si>
  <si>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</si>
  <si>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</si>
  <si>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</si>
  <si>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</si>
  <si>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</si>
  <si>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</si>
  <si>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</si>
  <si>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</si>
  <si>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</si>
  <si>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</si>
  <si>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</si>
  <si>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</si>
  <si>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</si>
  <si>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</si>
  <si>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</si>
  <si>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</si>
  <si>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</si>
  <si>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</si>
  <si>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</si>
  <si>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</si>
  <si>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</si>
  <si>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</si>
  <si>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</si>
  <si>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</si>
  <si>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</si>
  <si>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</si>
  <si>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</si>
  <si>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</si>
  <si>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</si>
  <si>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</si>
  <si>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</si>
  <si>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</si>
  <si>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</si>
  <si>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</si>
  <si>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</si>
  <si>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</si>
  <si>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</si>
  <si>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</si>
  <si>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</si>
  <si>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</si>
  <si>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</si>
  <si>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</si>
  <si>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</si>
  <si>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</si>
  <si>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</si>
  <si>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</si>
  <si>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</si>
  <si>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</si>
  <si>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</si>
  <si>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</si>
  <si>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</si>
  <si>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</si>
  <si>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</si>
  <si>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</si>
  <si>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</si>
  <si>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</si>
  <si>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</si>
  <si>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</si>
  <si>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</si>
  <si>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</si>
  <si>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</si>
  <si>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</si>
  <si>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</si>
  <si>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</si>
  <si>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</si>
  <si>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</si>
  <si>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</si>
  <si>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</si>
  <si>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</si>
  <si>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</si>
  <si>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</si>
  <si>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</si>
  <si>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</si>
  <si>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</si>
  <si>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</si>
  <si>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</si>
  <si>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</si>
  <si>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</si>
  <si>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</si>
  <si>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</si>
  <si>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</si>
  <si>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</si>
  <si>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</si>
  <si>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</si>
  <si>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</si>
  <si>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</si>
  <si>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</si>
  <si>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</si>
  <si>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</si>
  <si>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</si>
  <si>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</si>
  <si>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</si>
  <si>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</si>
  <si>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</si>
  <si>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</si>
  <si>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</si>
  <si>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</si>
  <si>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</si>
  <si>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</si>
  <si>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</si>
  <si>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</si>
  <si>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</si>
  <si>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</si>
  <si>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</si>
  <si>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</si>
  <si>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</si>
  <si>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</si>
  <si>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</si>
  <si>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</si>
  <si>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</si>
  <si>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</si>
  <si>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</si>
  <si>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</si>
  <si>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</si>
  <si>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</si>
  <si>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</si>
  <si>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</si>
  <si>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</si>
  <si>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</si>
  <si>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</si>
  <si>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</si>
  <si>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</si>
  <si>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</si>
  <si>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</si>
  <si>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</si>
  <si>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</si>
  <si>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</si>
  <si>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</si>
  <si>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</si>
  <si>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</si>
  <si>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</si>
  <si>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</si>
  <si>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</si>
  <si>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</si>
  <si>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</si>
  <si>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</si>
  <si>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</si>
  <si>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</si>
  <si>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</si>
  <si>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</si>
  <si>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</si>
  <si>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</si>
  <si>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</si>
  <si>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</si>
  <si>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</si>
  <si>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</si>
  <si>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</si>
  <si>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</si>
  <si>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</si>
  <si>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</si>
  <si>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</si>
  <si>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</si>
  <si>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</si>
  <si>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</si>
  <si>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</si>
  <si>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</si>
  <si>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</si>
  <si>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</si>
  <si>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</si>
  <si>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</si>
  <si>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</si>
  <si>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</si>
  <si>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</si>
  <si>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</si>
  <si>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</si>
  <si>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</si>
  <si>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</si>
  <si>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</si>
  <si>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</si>
  <si>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</si>
  <si>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</si>
  <si>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</si>
  <si>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</si>
  <si>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</si>
  <si>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</si>
  <si>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</si>
  <si>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</si>
  <si>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</si>
  <si>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</si>
  <si>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</si>
  <si>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</si>
  <si>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</si>
  <si>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</si>
  <si>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</si>
  <si>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</si>
  <si>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</si>
  <si>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</si>
  <si>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</si>
  <si>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</si>
  <si>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</si>
  <si>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</si>
  <si>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</si>
  <si>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</si>
  <si>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</si>
  <si>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</si>
  <si>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</si>
  <si>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</si>
  <si>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</si>
  <si>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</si>
  <si>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</si>
  <si>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</si>
  <si>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</si>
  <si>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</si>
  <si>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</si>
  <si>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</si>
  <si>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</si>
  <si>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</si>
  <si>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</si>
  <si>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</si>
  <si>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</si>
  <si>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</si>
  <si>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</si>
  <si>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</si>
  <si>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</si>
  <si>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</si>
  <si>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</si>
  <si>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</si>
  <si>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</si>
  <si>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</si>
  <si>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</si>
  <si>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</si>
  <si>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</si>
  <si>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</si>
  <si>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</si>
  <si>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</si>
  <si>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</si>
  <si>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</si>
  <si>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</si>
  <si>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</si>
  <si>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</si>
  <si>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</si>
  <si>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</si>
  <si>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</si>
  <si>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</si>
  <si>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</si>
  <si>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</si>
  <si>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</si>
  <si>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</si>
  <si>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</si>
  <si>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</si>
  <si>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</si>
  <si>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</si>
  <si>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</si>
  <si>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</si>
  <si>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</si>
  <si>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</si>
  <si>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</si>
  <si>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</si>
  <si>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</si>
  <si>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</si>
  <si>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</si>
  <si>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</si>
  <si>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</si>
  <si>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</si>
  <si>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</si>
  <si>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</si>
  <si>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</si>
  <si>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</si>
  <si>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</si>
  <si>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</si>
  <si>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</si>
  <si>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</si>
  <si>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</si>
  <si>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</si>
  <si>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</si>
  <si>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</si>
  <si>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</si>
  <si>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</si>
  <si>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</si>
  <si>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</si>
  <si>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</si>
  <si>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</si>
  <si>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</si>
  <si>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</si>
  <si>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</si>
  <si>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</si>
  <si>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</si>
  <si>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</si>
  <si>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</si>
  <si>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</si>
  <si>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</si>
  <si>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</si>
  <si>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</si>
  <si>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</si>
  <si>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</si>
  <si>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</si>
  <si>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</si>
  <si>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</si>
  <si>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</si>
  <si>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</si>
  <si>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</si>
  <si>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</si>
  <si>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</si>
  <si>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</si>
  <si>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</si>
  <si>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</si>
  <si>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</si>
  <si>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</si>
  <si>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</si>
  <si>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</si>
  <si>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</si>
  <si>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</si>
  <si>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</si>
  <si>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</si>
  <si>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</si>
  <si>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</si>
  <si>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</si>
  <si>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</si>
  <si>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</si>
  <si>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</si>
  <si>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</si>
  <si>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</si>
  <si>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</si>
  <si>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</si>
  <si>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</si>
  <si>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</si>
  <si>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</si>
  <si>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</si>
  <si>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</si>
  <si>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</si>
  <si>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</si>
  <si>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</si>
  <si>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</si>
  <si>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</si>
  <si>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</si>
  <si>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</si>
  <si>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</si>
  <si>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</si>
  <si>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</si>
  <si>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</si>
  <si>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</si>
  <si>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</si>
  <si>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</si>
  <si>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</si>
  <si>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</si>
  <si>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</si>
  <si>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</si>
  <si>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</si>
  <si>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</si>
  <si>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</si>
  <si>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</si>
  <si>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</si>
  <si>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</si>
  <si>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</si>
  <si>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</si>
  <si>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</si>
  <si>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</si>
  <si>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</si>
  <si>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</si>
  <si>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</si>
  <si>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</si>
  <si>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</si>
  <si>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</si>
  <si>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</si>
  <si>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</si>
  <si>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</si>
  <si>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</si>
  <si>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</si>
  <si>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</si>
  <si>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</si>
  <si>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</si>
  <si>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</si>
  <si>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</si>
  <si>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</si>
  <si>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</si>
  <si>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</si>
  <si>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</si>
  <si>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</si>
  <si>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</si>
  <si>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</si>
  <si>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</si>
  <si>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</si>
  <si>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</si>
  <si>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</si>
  <si>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</si>
  <si>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</si>
  <si>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</si>
  <si>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</si>
  <si>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</si>
  <si>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</si>
  <si>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</si>
  <si>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</si>
  <si>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</si>
  <si>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</si>
  <si>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</si>
  <si>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</si>
  <si>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</si>
  <si>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</si>
  <si>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</si>
  <si>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</si>
  <si>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</si>
  <si>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</si>
  <si>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</si>
  <si>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</si>
  <si>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</si>
  <si>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</si>
  <si>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</si>
  <si>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</si>
  <si>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</si>
  <si>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</si>
  <si>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</si>
  <si>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</si>
  <si>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</si>
  <si>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</si>
  <si>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</si>
  <si>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</si>
  <si>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</si>
  <si>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</si>
  <si>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</si>
  <si>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</si>
  <si>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</si>
  <si>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</si>
  <si>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</si>
  <si>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</si>
  <si>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</si>
  <si>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</si>
  <si>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</si>
  <si>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</si>
  <si>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</si>
  <si>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</si>
  <si>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</si>
  <si>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</si>
  <si>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</si>
  <si>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</si>
  <si>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</si>
  <si>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</si>
  <si>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</si>
  <si>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</si>
  <si>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</si>
  <si>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</si>
  <si>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</si>
  <si>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</si>
  <si>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</si>
  <si>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</si>
  <si>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</si>
  <si>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</si>
  <si>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</si>
  <si>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</si>
  <si>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</si>
  <si>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</si>
  <si>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</si>
  <si>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</si>
  <si>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</si>
  <si>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</si>
  <si>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</si>
  <si>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</si>
  <si>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</si>
  <si>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</si>
  <si>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</si>
  <si>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</si>
  <si>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</si>
  <si>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</si>
  <si>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</si>
  <si>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</si>
  <si>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</si>
  <si>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</si>
  <si>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</si>
  <si>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</si>
  <si>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</si>
  <si>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</si>
  <si>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</si>
  <si>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</si>
  <si>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</si>
  <si>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</si>
  <si>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</si>
  <si>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</si>
  <si>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</si>
  <si>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</si>
  <si>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</si>
  <si>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</si>
  <si>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</si>
  <si>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</si>
  <si>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</si>
  <si>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</si>
  <si>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</si>
  <si>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</si>
  <si>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</si>
  <si>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</si>
  <si>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</si>
  <si>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</si>
  <si>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</si>
  <si>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</si>
  <si>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</si>
  <si>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</si>
  <si>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</si>
  <si>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</si>
  <si>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</si>
  <si>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</si>
  <si>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</si>
  <si>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</si>
  <si>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</si>
  <si>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</si>
  <si>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</si>
  <si>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</si>
  <si>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</si>
  <si>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</si>
  <si>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</si>
  <si>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</si>
  <si>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</si>
  <si>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</si>
  <si>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</si>
  <si>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</si>
  <si>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</si>
  <si>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</si>
  <si>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</si>
  <si>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</si>
  <si>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</si>
  <si>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</si>
  <si>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</si>
  <si>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</si>
  <si>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</si>
  <si>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</si>
  <si>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</si>
  <si>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</si>
  <si>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</si>
  <si>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</si>
  <si>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</si>
  <si>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</si>
  <si>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</si>
  <si>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</si>
  <si>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</si>
  <si>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</si>
  <si>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</si>
  <si>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</si>
  <si>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</si>
  <si>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</si>
  <si>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</si>
  <si>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</si>
  <si>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</si>
  <si>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</si>
  <si>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</si>
  <si>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</si>
  <si>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</si>
  <si>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</si>
  <si>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</si>
  <si>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</si>
  <si>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</si>
  <si>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</si>
  <si>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</si>
  <si>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</si>
  <si>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</si>
  <si>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</si>
  <si>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</si>
  <si>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</si>
  <si>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</si>
  <si>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</si>
  <si>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</si>
  <si>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</si>
  <si>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</si>
  <si>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</si>
  <si>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</si>
  <si>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</si>
  <si>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</si>
  <si>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</si>
  <si>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</si>
  <si>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</si>
  <si>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</si>
  <si>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</si>
  <si>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</si>
  <si>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</si>
  <si>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</si>
  <si>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</si>
  <si>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</si>
  <si>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</si>
  <si>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</si>
  <si>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</si>
  <si>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</si>
  <si>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</si>
  <si>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</si>
  <si>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</si>
  <si>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</si>
  <si>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</si>
  <si>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</si>
  <si>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</si>
  <si>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</si>
  <si>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</si>
  <si>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</si>
  <si>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</si>
  <si>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</si>
  <si>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</si>
  <si>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</si>
  <si>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</si>
  <si>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</si>
  <si>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</si>
  <si>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</si>
  <si>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</si>
  <si>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</si>
  <si>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</si>
  <si>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</si>
  <si>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</si>
  <si>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</si>
  <si>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</si>
  <si>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</si>
  <si>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</si>
  <si>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</si>
  <si>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</si>
  <si>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</si>
  <si>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</si>
  <si>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</si>
  <si>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</si>
  <si>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</si>
  <si>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</si>
  <si>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</si>
  <si>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</si>
  <si>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</si>
  <si>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</si>
  <si>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</si>
  <si>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</si>
  <si>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</si>
  <si>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</si>
  <si>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</si>
  <si>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</si>
  <si>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</si>
  <si>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</si>
  <si>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</si>
  <si>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</si>
  <si>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</si>
  <si>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</si>
  <si>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</si>
  <si>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</si>
  <si>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</si>
  <si>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</si>
  <si>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</si>
  <si>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</si>
  <si>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</si>
  <si>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</si>
  <si>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</si>
  <si>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</si>
  <si>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</si>
  <si>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</si>
  <si>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</si>
  <si>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</si>
  <si>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</si>
  <si>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</si>
  <si>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</si>
  <si>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</si>
  <si>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</si>
  <si>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</si>
  <si>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</si>
  <si>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</si>
  <si>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</si>
  <si>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</si>
  <si>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</si>
  <si>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</si>
  <si>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</si>
  <si>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</si>
  <si>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</si>
  <si>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</si>
  <si>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</si>
  <si>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</si>
  <si>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</si>
  <si>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</si>
  <si>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</si>
  <si>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</si>
  <si>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</si>
  <si>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</si>
  <si>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</si>
  <si>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</si>
  <si>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</si>
  <si>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</si>
  <si>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</si>
  <si>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</si>
  <si>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</si>
  <si>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</si>
  <si>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</si>
  <si>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</si>
  <si>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</si>
  <si>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</si>
  <si>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</si>
  <si>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</si>
  <si>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</si>
  <si>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</si>
  <si>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</si>
  <si>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</si>
  <si>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</si>
  <si>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</si>
  <si>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</si>
  <si>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</si>
  <si>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</si>
  <si>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</si>
  <si>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</si>
  <si>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</si>
  <si>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</si>
  <si>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</si>
  <si>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</si>
  <si>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</si>
  <si>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</si>
  <si>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</si>
  <si>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</si>
  <si>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</si>
  <si>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</si>
  <si>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</si>
  <si>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</si>
  <si>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</si>
  <si>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</si>
  <si>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</si>
  <si>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</si>
  <si>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</si>
  <si>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</si>
  <si>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</si>
  <si>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</si>
  <si>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</si>
  <si>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</si>
  <si>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</si>
  <si>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</si>
  <si>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</si>
  <si>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</si>
  <si>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</si>
  <si>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</si>
  <si>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</si>
  <si>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</si>
  <si>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</si>
  <si>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</si>
  <si>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</si>
  <si>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</si>
  <si>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</si>
  <si>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</si>
  <si>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</si>
  <si>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</si>
  <si>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</si>
  <si>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</si>
  <si>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</si>
  <si>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</si>
  <si>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</si>
  <si>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</si>
  <si>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</si>
  <si>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</si>
  <si>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</si>
  <si>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</si>
  <si>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</si>
  <si>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</si>
  <si>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</si>
  <si>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</si>
  <si>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</si>
  <si>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</si>
  <si>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</si>
  <si>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</si>
  <si>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</si>
  <si>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</si>
  <si>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</si>
  <si>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</si>
  <si>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</si>
  <si>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</si>
  <si>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</si>
  <si>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</si>
  <si>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</si>
  <si>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</si>
  <si>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</si>
  <si>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</si>
  <si>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</si>
  <si>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</si>
  <si>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</si>
  <si>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</si>
  <si>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</si>
  <si>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</si>
  <si>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</si>
  <si>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</si>
  <si>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</si>
  <si>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</si>
  <si>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</si>
  <si>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</si>
  <si>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</si>
  <si>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</si>
  <si>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</si>
  <si>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</si>
  <si>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</si>
  <si>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</si>
  <si>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</si>
  <si>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</si>
  <si>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</si>
  <si>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</si>
  <si>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</si>
  <si>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</si>
  <si>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</si>
  <si>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</si>
  <si>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</si>
  <si>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</si>
  <si>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</si>
  <si>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</si>
  <si>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</si>
  <si>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</si>
  <si>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</si>
  <si>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</si>
  <si>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</si>
  <si>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</si>
  <si>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</si>
  <si>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</si>
  <si>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</si>
  <si>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</si>
  <si>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</si>
  <si>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</si>
  <si>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</si>
  <si>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</si>
  <si>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</si>
  <si>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</si>
  <si>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</si>
  <si>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</si>
  <si>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</si>
  <si>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</si>
  <si>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</si>
  <si>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</si>
  <si>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</si>
  <si>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</si>
  <si>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</si>
  <si>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</si>
  <si>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</si>
  <si>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</si>
  <si>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</si>
  <si>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</si>
  <si>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</si>
  <si>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</si>
  <si>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</si>
  <si>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</si>
  <si>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</si>
  <si>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</si>
  <si>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</si>
  <si>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</si>
  <si>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</si>
  <si>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</si>
  <si>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</si>
  <si>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</si>
  <si>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</si>
  <si>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</si>
  <si>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</si>
  <si>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</si>
  <si>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</si>
  <si>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</si>
  <si>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</si>
  <si>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</si>
  <si>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</si>
  <si>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</si>
  <si>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</si>
  <si>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</si>
  <si>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</si>
  <si>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</si>
  <si>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</si>
  <si>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</si>
  <si>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</si>
  <si>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</si>
  <si>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</si>
  <si>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</si>
  <si>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</si>
  <si>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</si>
  <si>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</si>
  <si>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</si>
  <si>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</si>
  <si>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</si>
  <si>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</si>
  <si>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</si>
  <si>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</si>
  <si>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</si>
  <si>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</si>
  <si>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</si>
  <si>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</si>
  <si>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</si>
  <si>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</si>
  <si>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</si>
  <si>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</si>
  <si>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</si>
  <si>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</si>
  <si>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</si>
  <si>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</si>
  <si>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</si>
  <si>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</si>
  <si>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</si>
  <si>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</si>
  <si>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</si>
  <si>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</si>
  <si>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</si>
  <si>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</si>
  <si>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</si>
  <si>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</si>
  <si>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</si>
  <si>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</si>
  <si>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</si>
  <si>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</si>
  <si>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</si>
  <si>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</si>
  <si>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</si>
  <si>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</si>
  <si>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</si>
  <si>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</si>
  <si>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</si>
  <si>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</si>
  <si>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</si>
  <si>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</si>
  <si>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</si>
  <si>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</si>
  <si>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</si>
  <si>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</si>
  <si>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</si>
  <si>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</si>
  <si>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</si>
  <si>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</si>
  <si>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</si>
  <si>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</si>
  <si>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</si>
  <si>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</si>
  <si>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</si>
  <si>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</si>
  <si>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</si>
  <si>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</si>
  <si>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</si>
  <si>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</si>
  <si>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</si>
  <si>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</si>
  <si>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</si>
  <si>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</si>
  <si>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</si>
  <si>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</si>
  <si>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</si>
  <si>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</si>
  <si>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</si>
  <si>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</si>
  <si>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</si>
  <si>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</si>
  <si>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</si>
  <si>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</si>
  <si>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</si>
  <si>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</si>
  <si>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</si>
  <si>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</si>
  <si>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</si>
  <si>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</si>
  <si>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</si>
  <si>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</si>
  <si>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</si>
  <si>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</si>
  <si>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</si>
  <si>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</si>
  <si>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</si>
  <si>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</si>
  <si>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</si>
  <si>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</si>
  <si>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</si>
  <si>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</si>
  <si>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</si>
  <si>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</si>
  <si>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</si>
  <si>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</si>
  <si>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</si>
  <si>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</si>
  <si>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</si>
  <si>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</si>
  <si>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</si>
  <si>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</si>
  <si>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</si>
  <si>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</si>
  <si>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</si>
  <si>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</si>
  <si>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</si>
  <si>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</si>
  <si>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</si>
  <si>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</si>
  <si>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</si>
  <si>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</si>
  <si>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</si>
  <si>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</si>
  <si>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</si>
  <si>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</si>
  <si>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</si>
  <si>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</si>
  <si>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</si>
  <si>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</si>
  <si>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</si>
  <si>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</si>
  <si>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</si>
  <si>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</si>
  <si>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</si>
  <si>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</si>
  <si>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</si>
  <si>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</si>
  <si>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</si>
  <si>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</si>
  <si>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</si>
  <si>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</si>
  <si>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</si>
  <si>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</si>
  <si>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</si>
  <si>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</si>
  <si>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</si>
  <si>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</si>
  <si>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</si>
  <si>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</si>
  <si>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</si>
  <si>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</si>
  <si>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</si>
  <si>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</si>
  <si>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</si>
  <si>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</si>
  <si>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</si>
  <si>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</si>
  <si>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</si>
  <si>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</si>
  <si>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</si>
  <si>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</si>
  <si>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</si>
  <si>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</si>
  <si>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</si>
  <si>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</si>
  <si>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</si>
  <si>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</si>
  <si>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</si>
  <si>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</si>
  <si>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</si>
  <si>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</si>
  <si>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</si>
  <si>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</si>
  <si>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</si>
  <si>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</si>
  <si>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</si>
  <si>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</si>
  <si>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</si>
  <si>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</si>
  <si>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</si>
  <si>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</si>
  <si>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</si>
  <si>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</si>
  <si>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</si>
  <si>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</si>
  <si>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</si>
  <si>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</si>
  <si>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</si>
  <si>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</si>
  <si>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</si>
  <si>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</si>
  <si>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</si>
  <si>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</si>
  <si>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</si>
  <si>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</si>
  <si>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</si>
  <si>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</si>
  <si>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</si>
  <si>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</si>
  <si>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</si>
  <si>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</si>
  <si>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</si>
  <si>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</si>
  <si>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</si>
  <si>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</si>
  <si>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</si>
  <si>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</si>
  <si>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</si>
  <si>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</si>
  <si>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</si>
  <si>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</si>
  <si>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</si>
  <si>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</si>
  <si>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</si>
  <si>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</si>
  <si>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</si>
  <si>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</si>
  <si>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</si>
  <si>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</si>
  <si>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</si>
  <si>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</si>
  <si>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</si>
  <si>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</si>
  <si>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</si>
  <si>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</si>
  <si>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</si>
  <si>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</si>
  <si>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</si>
  <si>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</si>
  <si>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</si>
  <si>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</si>
  <si>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</si>
  <si>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</si>
  <si>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</si>
  <si>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</si>
  <si>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</si>
  <si>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</si>
  <si>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</si>
  <si>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</si>
  <si>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</si>
  <si>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</si>
  <si>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</si>
  <si>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</si>
  <si>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</si>
  <si>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</si>
  <si>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</si>
  <si>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</si>
  <si>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</si>
  <si>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</si>
  <si>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</si>
  <si>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</si>
  <si>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</si>
  <si>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</si>
  <si>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</si>
  <si>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</si>
  <si>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</si>
  <si>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</si>
  <si>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</si>
  <si>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</si>
  <si>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</si>
  <si>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</si>
  <si>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</si>
  <si>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</si>
  <si>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</si>
  <si>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</si>
  <si>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</si>
  <si>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</si>
  <si>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</si>
  <si>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</si>
  <si>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</si>
  <si>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</si>
  <si>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</si>
  <si>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</si>
  <si>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</si>
  <si>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</si>
  <si>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</si>
  <si>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</si>
  <si>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</si>
  <si>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</si>
  <si>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</si>
  <si>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</si>
  <si>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</si>
  <si>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</si>
  <si>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</si>
  <si>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</si>
  <si>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</si>
  <si>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</si>
  <si>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</si>
  <si>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</si>
  <si>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</si>
  <si>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</si>
  <si>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</si>
  <si>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</si>
  <si>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</si>
  <si>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</si>
  <si>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</si>
  <si>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</si>
  <si>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</si>
  <si>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</si>
  <si>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</si>
  <si>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</si>
  <si>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</si>
  <si>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</si>
  <si>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</si>
  <si>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</si>
  <si>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</si>
  <si>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</si>
  <si>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</si>
  <si>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</si>
  <si>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</si>
  <si>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</si>
  <si>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</si>
  <si>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</si>
  <si>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</si>
  <si>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</si>
  <si>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</si>
  <si>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</si>
  <si>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</si>
  <si>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</si>
  <si>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</si>
  <si>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</si>
  <si>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</si>
  <si>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</si>
  <si>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</si>
  <si>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</si>
  <si>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</si>
  <si>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</si>
  <si>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</si>
  <si>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</si>
  <si>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</si>
  <si>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</si>
  <si>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</si>
  <si>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</si>
  <si>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</si>
  <si>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</si>
  <si>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</si>
  <si>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</si>
  <si>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</si>
  <si>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</si>
  <si>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</si>
  <si>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</si>
  <si>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</si>
  <si>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</si>
  <si>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</si>
  <si>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</si>
  <si>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</si>
  <si>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</si>
  <si>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</si>
  <si>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</si>
  <si>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</si>
  <si>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</si>
  <si>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</si>
  <si>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</si>
  <si>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</si>
  <si>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</si>
  <si>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</si>
  <si>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</si>
  <si>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</si>
  <si>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</si>
  <si>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</si>
  <si>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</si>
  <si>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</si>
  <si>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</si>
  <si>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</si>
  <si>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</si>
  <si>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</si>
  <si>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</si>
  <si>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</si>
  <si>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</si>
  <si>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</si>
  <si>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</si>
  <si>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</si>
  <si>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</si>
  <si>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</si>
  <si>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</si>
  <si>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</si>
  <si>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</si>
  <si>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</si>
  <si>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</si>
  <si>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</si>
  <si>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</si>
  <si>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</si>
  <si>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</si>
  <si>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</si>
  <si>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</si>
  <si>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</si>
  <si>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</si>
  <si>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</si>
  <si>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</si>
  <si>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</si>
  <si>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</si>
  <si>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</si>
  <si>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</si>
  <si>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</si>
  <si>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</si>
  <si>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</si>
  <si>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</si>
  <si>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</si>
  <si>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</si>
  <si>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</si>
  <si>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</si>
  <si>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</si>
  <si>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</si>
  <si>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</si>
  <si>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</si>
  <si>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</si>
  <si>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</si>
  <si>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</si>
  <si>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</si>
  <si>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</si>
  <si>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</si>
  <si>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</si>
  <si>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</si>
  <si>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</si>
  <si>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</si>
  <si>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</si>
  <si>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</si>
  <si>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</si>
  <si>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</si>
  <si>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</si>
  <si>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</si>
  <si>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</si>
  <si>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</si>
  <si>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</si>
  <si>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</si>
  <si>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</si>
  <si>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</si>
  <si>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</si>
  <si>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</si>
  <si>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</si>
  <si>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</si>
  <si>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</si>
  <si>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</si>
  <si>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</si>
  <si>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</si>
  <si>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</si>
  <si>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</si>
  <si>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</si>
  <si>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</si>
  <si>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</si>
  <si>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</si>
  <si>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</si>
  <si>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</si>
  <si>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</si>
  <si>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</si>
  <si>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</si>
  <si>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</si>
  <si>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</si>
  <si>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</si>
  <si>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</si>
  <si>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</si>
  <si>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</si>
  <si>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</si>
  <si>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</si>
  <si>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</si>
  <si>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</si>
  <si>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</si>
  <si>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</si>
  <si>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</si>
  <si>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</si>
  <si>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</si>
  <si>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</si>
  <si>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</si>
  <si>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</si>
  <si>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</si>
  <si>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</si>
  <si>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</si>
  <si>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</si>
  <si>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</si>
  <si>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</si>
  <si>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</si>
  <si>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</si>
  <si>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</si>
  <si>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</si>
  <si>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</si>
  <si>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</si>
  <si>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</si>
  <si>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</si>
  <si>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</si>
  <si>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</si>
  <si>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</si>
  <si>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</si>
  <si>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</si>
  <si>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</si>
  <si>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</si>
  <si>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</si>
  <si>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</si>
  <si>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</si>
  <si>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</si>
  <si>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</si>
  <si>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</si>
  <si>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</si>
  <si>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</si>
  <si>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</si>
  <si>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</si>
  <si>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</si>
  <si>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</si>
  <si>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</si>
  <si>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</si>
  <si>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</si>
  <si>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</si>
  <si>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</si>
  <si>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</si>
  <si>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</si>
  <si>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</si>
  <si>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</si>
  <si>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</si>
  <si>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</si>
  <si>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</si>
  <si>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</si>
  <si>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</si>
  <si>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</si>
  <si>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</si>
  <si>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</si>
  <si>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</si>
  <si>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</si>
  <si>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</si>
  <si>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</si>
  <si>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</si>
  <si>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</si>
  <si>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</si>
  <si>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</si>
  <si>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</si>
  <si>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</si>
  <si>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</si>
  <si>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</si>
  <si>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</si>
  <si>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</si>
  <si>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</si>
  <si>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</si>
  <si>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</si>
  <si>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</si>
  <si>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</si>
  <si>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</si>
  <si>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</si>
  <si>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</si>
  <si>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</si>
  <si>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</si>
  <si>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</si>
  <si>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</si>
  <si>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</si>
  <si>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</si>
  <si>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</si>
  <si>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</si>
  <si>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</si>
  <si>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</si>
  <si>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</si>
  <si>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</si>
  <si>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</si>
  <si>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</si>
  <si>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</si>
  <si>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</si>
  <si>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</si>
  <si>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</si>
  <si>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</si>
  <si>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</si>
  <si>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</si>
  <si>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</si>
  <si>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</si>
  <si>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</si>
  <si>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</si>
  <si>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</si>
  <si>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</si>
  <si>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</si>
  <si>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</si>
  <si>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</si>
  <si>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</si>
  <si>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</si>
  <si>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</si>
  <si>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</si>
  <si>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</si>
  <si>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</si>
  <si>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</si>
  <si>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</si>
  <si>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</si>
  <si>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</si>
  <si>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</si>
  <si>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</si>
  <si>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</si>
  <si>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</si>
  <si>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</si>
  <si>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</si>
  <si>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</si>
  <si>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</si>
  <si>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</si>
  <si>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</si>
  <si>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</si>
  <si>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</si>
  <si>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</si>
  <si>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</si>
  <si>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</si>
  <si>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</si>
  <si>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</si>
  <si>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</si>
  <si>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</si>
  <si>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</si>
  <si>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</si>
  <si>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</si>
  <si>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</si>
  <si>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</si>
  <si>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</si>
  <si>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</si>
  <si>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</si>
  <si>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</si>
  <si>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</si>
  <si>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</si>
  <si>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</si>
  <si>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</si>
  <si>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</si>
  <si>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</si>
  <si>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</si>
  <si>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</si>
  <si>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</si>
  <si>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</si>
  <si>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</si>
  <si>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</si>
  <si>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</si>
  <si>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</si>
  <si>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</si>
  <si>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</si>
  <si>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</si>
  <si>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</si>
  <si>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</si>
  <si>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</si>
  <si>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</si>
  <si>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</si>
  <si>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</si>
  <si>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</si>
  <si>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</si>
  <si>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</si>
  <si>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</si>
  <si>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</si>
  <si>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</si>
  <si>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</si>
  <si>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</si>
  <si>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</si>
  <si>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</si>
  <si>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</si>
  <si>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</si>
  <si>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</si>
  <si>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</si>
  <si>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</si>
  <si>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</si>
  <si>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</si>
  <si>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</si>
  <si>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</si>
  <si>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</si>
  <si>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</si>
  <si>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</si>
  <si>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</si>
  <si>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</si>
  <si>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</si>
  <si>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</si>
  <si>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</si>
  <si>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</si>
  <si>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</si>
  <si>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</si>
  <si>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</si>
  <si>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</si>
  <si>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</si>
  <si>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</si>
  <si>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</si>
  <si>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</si>
  <si>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</si>
  <si>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</si>
  <si>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</si>
  <si>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</si>
  <si>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</si>
  <si>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</si>
  <si>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</si>
  <si>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</si>
  <si>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</si>
  <si>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</si>
  <si>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</si>
  <si>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</si>
  <si>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</si>
  <si>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</si>
  <si>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</si>
  <si>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</si>
  <si>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</si>
  <si>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</si>
  <si>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</si>
  <si>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</si>
  <si>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</si>
  <si>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</si>
  <si>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</si>
  <si>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</si>
  <si>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</si>
  <si>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</si>
  <si>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</si>
  <si>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</si>
  <si>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</si>
  <si>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</si>
  <si>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</si>
  <si>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</si>
  <si>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</si>
  <si>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</si>
  <si>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</si>
  <si>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</si>
  <si>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</si>
  <si>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</si>
  <si>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</si>
  <si>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</si>
  <si>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</si>
  <si>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</si>
  <si>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</si>
  <si>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</si>
  <si>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</si>
  <si>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</si>
  <si>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</si>
  <si>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</si>
  <si>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</si>
  <si>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</si>
  <si>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</si>
  <si>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</si>
  <si>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</si>
  <si>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</si>
  <si>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</si>
  <si>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</si>
  <si>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</si>
  <si>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</si>
  <si>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</si>
  <si>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</si>
  <si>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</si>
  <si>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</si>
  <si>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</si>
  <si>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</si>
  <si>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</si>
  <si>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</si>
  <si>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</si>
  <si>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</si>
  <si>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</si>
  <si>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</si>
  <si>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</si>
  <si>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</si>
  <si>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</si>
  <si>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</si>
  <si>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</si>
  <si>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</si>
  <si>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</si>
  <si>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</si>
  <si>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</si>
  <si>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</si>
  <si>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</si>
  <si>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</si>
  <si>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</si>
  <si>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</si>
  <si>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</si>
  <si>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</si>
  <si>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</si>
  <si>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</si>
  <si>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</si>
  <si>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</si>
  <si>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</si>
  <si>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</si>
  <si>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</si>
  <si>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</si>
  <si>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</si>
  <si>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</si>
  <si>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</si>
  <si>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</si>
  <si>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</si>
  <si>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</si>
  <si>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</si>
  <si>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</si>
  <si>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</si>
  <si>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</si>
  <si>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</si>
  <si>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</si>
  <si>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</si>
  <si>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</si>
  <si>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</si>
  <si>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</si>
  <si>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</si>
  <si>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</si>
  <si>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</si>
  <si>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</si>
  <si>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</si>
  <si>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</si>
  <si>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</si>
  <si>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</si>
  <si>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</si>
  <si>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</si>
  <si>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</si>
  <si>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</si>
  <si>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</si>
  <si>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</si>
  <si>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</si>
  <si>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</si>
  <si>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</si>
  <si>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</si>
  <si>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</si>
  <si>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</si>
  <si>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</si>
  <si>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</si>
  <si>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</si>
  <si>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</si>
  <si>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</si>
  <si>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</si>
  <si>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</si>
  <si>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</si>
  <si>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</si>
  <si>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</si>
  <si>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</si>
  <si>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</si>
  <si>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</si>
  <si>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</si>
  <si>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</si>
  <si>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</si>
  <si>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</si>
  <si>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</si>
  <si>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</si>
  <si>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</si>
  <si>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</si>
  <si>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</si>
  <si>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</si>
  <si>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</si>
  <si>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</si>
  <si>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</si>
  <si>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</si>
  <si>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</si>
  <si>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</si>
  <si>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</si>
  <si>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</si>
  <si>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</si>
  <si>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</si>
  <si>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</si>
  <si>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</si>
  <si>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</si>
  <si>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</si>
  <si>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</si>
  <si>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</si>
  <si>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</si>
  <si>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</si>
  <si>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</si>
  <si>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</si>
  <si>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</si>
  <si>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</si>
  <si>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</si>
  <si>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</si>
  <si>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</si>
  <si>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</si>
  <si>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</si>
  <si>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</si>
  <si>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</si>
  <si>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</si>
  <si>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</si>
  <si>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</si>
  <si>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</si>
  <si>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</si>
  <si>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</si>
  <si>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</si>
  <si>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</si>
  <si>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</si>
  <si>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</si>
  <si>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</si>
  <si>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</si>
  <si>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</si>
  <si>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</si>
  <si>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</si>
  <si>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</si>
  <si>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</si>
  <si>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</si>
  <si>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</si>
  <si>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</si>
  <si>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</si>
  <si>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</si>
  <si>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</si>
  <si>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</si>
  <si>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</si>
  <si>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</si>
  <si>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</si>
  <si>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</si>
  <si>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</si>
  <si>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</si>
  <si>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</si>
  <si>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</si>
  <si>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</si>
  <si>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</si>
  <si>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</si>
  <si>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</si>
  <si>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</si>
  <si>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</si>
  <si>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</si>
  <si>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</si>
  <si>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</si>
  <si>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</si>
  <si>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</si>
  <si>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</si>
  <si>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</si>
  <si>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</si>
  <si>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</si>
  <si>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</si>
  <si>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</si>
  <si>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</si>
  <si>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</si>
  <si>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</si>
  <si>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</si>
  <si>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</si>
  <si>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</si>
  <si>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</si>
  <si>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</si>
  <si>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</si>
  <si>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</si>
  <si>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</si>
  <si>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</si>
  <si>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</si>
  <si>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</si>
  <si>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</si>
  <si>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</si>
  <si>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</si>
  <si>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</si>
  <si>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</si>
  <si>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</si>
  <si>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</si>
  <si>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</si>
  <si>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</si>
  <si>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</si>
  <si>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</si>
  <si>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</si>
  <si>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</si>
  <si>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</si>
  <si>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</si>
  <si>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</si>
  <si>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</si>
  <si>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</si>
  <si>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</si>
  <si>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</si>
  <si>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</si>
  <si>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</si>
  <si>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</si>
  <si>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</si>
  <si>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</si>
  <si>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</si>
  <si>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</si>
  <si>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</si>
  <si>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</si>
  <si>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</si>
  <si>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</si>
  <si>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</si>
  <si>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</si>
  <si>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</si>
  <si>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</si>
  <si>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</si>
  <si>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</si>
  <si>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</si>
  <si>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</si>
  <si>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</si>
  <si>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</si>
  <si>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</si>
  <si>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</si>
  <si>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</si>
  <si>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</si>
  <si>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</si>
  <si>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</si>
  <si>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</si>
  <si>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</si>
  <si>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</si>
  <si>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</si>
  <si>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</si>
  <si>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</si>
  <si>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</si>
  <si>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</si>
  <si>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</si>
  <si>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</si>
  <si>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</si>
  <si>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</si>
  <si>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</si>
  <si>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</si>
  <si>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</si>
  <si>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</si>
  <si>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</si>
  <si>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</si>
  <si>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</si>
  <si>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</si>
  <si>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</si>
  <si>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</si>
  <si>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</si>
  <si>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</si>
  <si>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</si>
  <si>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</si>
  <si>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</si>
  <si>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</si>
  <si>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</si>
  <si>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</si>
  <si>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</si>
  <si>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</si>
  <si>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</si>
  <si>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</si>
  <si>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</si>
  <si>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</si>
  <si>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</si>
  <si>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</si>
  <si>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</si>
  <si>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</si>
  <si>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</si>
  <si>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</si>
  <si>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</si>
  <si>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</si>
  <si>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</si>
  <si>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</si>
  <si>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</si>
  <si>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</si>
  <si>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</si>
  <si>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</si>
  <si>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</si>
  <si>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</si>
  <si>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</si>
  <si>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</si>
  <si>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</si>
  <si>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</si>
  <si>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</si>
  <si>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</si>
  <si>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</si>
  <si>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</si>
  <si>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</si>
  <si>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</si>
  <si>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</si>
  <si>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</si>
  <si>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</si>
  <si>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</si>
  <si>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</si>
  <si>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</si>
  <si>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</si>
  <si>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</si>
  <si>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</si>
  <si>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</si>
  <si>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</si>
  <si>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</si>
  <si>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</si>
  <si>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</si>
  <si>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</si>
  <si>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</si>
  <si>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</si>
  <si>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</si>
  <si>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</si>
  <si>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</si>
  <si>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</si>
  <si>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</si>
  <si>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</si>
  <si>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</si>
  <si>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</si>
  <si>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</si>
  <si>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</si>
  <si>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</si>
  <si>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</si>
  <si>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</si>
  <si>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</si>
  <si>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</si>
  <si>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</si>
  <si>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</si>
  <si>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</si>
  <si>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</si>
  <si>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</si>
  <si>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</si>
  <si>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</si>
  <si>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</si>
  <si>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</si>
  <si>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</si>
  <si>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</si>
  <si>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</si>
  <si>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</si>
  <si>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</si>
  <si>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</si>
  <si>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</si>
  <si>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</si>
  <si>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</si>
  <si>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</si>
  <si>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</si>
  <si>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</si>
  <si>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</si>
  <si>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</si>
  <si>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</si>
  <si>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</si>
  <si>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</si>
  <si>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</si>
  <si>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</si>
  <si>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</si>
  <si>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</si>
  <si>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</si>
  <si>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</si>
  <si>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</si>
  <si>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</si>
  <si>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</si>
  <si>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</si>
  <si>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</si>
  <si>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</si>
  <si>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</si>
  <si>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</si>
  <si>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</si>
  <si>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</si>
  <si>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</si>
  <si>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</si>
  <si>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</si>
  <si>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</si>
  <si>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</si>
  <si>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</si>
  <si>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</si>
  <si>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</si>
  <si>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</si>
  <si>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</si>
  <si>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</si>
  <si>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</si>
  <si>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</si>
  <si>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</si>
  <si>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</si>
  <si>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</si>
  <si>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</si>
  <si>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</si>
  <si>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</si>
  <si>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</si>
  <si>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</si>
  <si>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</si>
  <si>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</si>
  <si>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</si>
  <si>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</si>
  <si>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</si>
  <si>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</si>
  <si>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</si>
  <si>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</si>
  <si>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</si>
  <si>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</si>
  <si>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</si>
  <si>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</si>
  <si>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</si>
  <si>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</si>
  <si>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</si>
  <si>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</si>
  <si>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</si>
  <si>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</si>
  <si>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</si>
  <si>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</si>
  <si>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</si>
  <si>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</si>
  <si>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</si>
  <si>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</si>
  <si>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</si>
  <si>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</si>
  <si>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</si>
  <si>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</si>
  <si>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</si>
  <si>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</si>
  <si>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</si>
  <si>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</si>
  <si>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</si>
  <si>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</si>
  <si>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</si>
  <si>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</si>
  <si>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</si>
  <si>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</si>
  <si>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</si>
  <si>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</si>
  <si>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</si>
  <si>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</si>
  <si>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</si>
  <si>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</si>
  <si>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</si>
  <si>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</si>
  <si>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</si>
  <si>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</si>
  <si>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</si>
  <si>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</si>
  <si>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</si>
  <si>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</si>
  <si>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</si>
  <si>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</si>
  <si>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</si>
  <si>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</si>
  <si>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</si>
  <si>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</si>
  <si>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</si>
  <si>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</si>
  <si>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</si>
  <si>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</si>
  <si>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</si>
  <si>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</si>
  <si>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</si>
  <si>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</si>
  <si>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</si>
  <si>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</si>
  <si>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</si>
  <si>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</si>
  <si>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</si>
  <si>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</si>
  <si>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</si>
  <si>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</si>
  <si>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</si>
  <si>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</si>
  <si>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</si>
  <si>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</si>
  <si>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</si>
  <si>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</si>
  <si>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</si>
  <si>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</si>
  <si>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</si>
  <si>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</si>
  <si>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</si>
  <si>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</si>
  <si>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</si>
  <si>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</si>
  <si>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</si>
  <si>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</si>
  <si>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</si>
  <si>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</si>
  <si>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</si>
  <si>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</si>
  <si>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</si>
  <si>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</si>
  <si>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</si>
  <si>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</si>
  <si>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</si>
  <si>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</si>
  <si>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</si>
  <si>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</si>
  <si>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</si>
  <si>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</si>
  <si>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</si>
  <si>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</si>
  <si>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</si>
  <si>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</si>
  <si>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</si>
  <si>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</si>
  <si>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</si>
  <si>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</si>
  <si>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</si>
  <si>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</si>
  <si>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</si>
  <si>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</si>
  <si>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</si>
  <si>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</si>
  <si>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</si>
  <si>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</si>
  <si>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</si>
  <si>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</si>
  <si>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</si>
  <si>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</si>
  <si>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</si>
  <si>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</si>
  <si>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</si>
  <si>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</si>
  <si>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</si>
  <si>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</si>
  <si>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</si>
  <si>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</si>
  <si>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</si>
  <si>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</si>
  <si>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</si>
  <si>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</si>
  <si>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</si>
  <si>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</si>
  <si>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</si>
  <si>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</si>
  <si>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</si>
  <si>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</si>
  <si>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</si>
  <si>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</si>
  <si>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</si>
  <si>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</si>
  <si>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</si>
  <si>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</si>
  <si>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</si>
  <si>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</si>
  <si>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</si>
  <si>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</si>
  <si>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</si>
  <si>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</si>
  <si>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</si>
  <si>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</si>
  <si>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</si>
  <si>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</si>
  <si>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</si>
  <si>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</si>
  <si>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</si>
  <si>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</si>
  <si>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</si>
  <si>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</si>
  <si>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</si>
  <si>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</si>
  <si>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</si>
  <si>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</si>
  <si>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</si>
  <si>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</si>
  <si>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</si>
  <si>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</si>
  <si>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</si>
  <si>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</si>
  <si>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</si>
  <si>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</si>
  <si>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</si>
  <si>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</si>
  <si>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</si>
  <si>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</si>
  <si>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</si>
  <si>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</si>
  <si>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</si>
  <si>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</si>
  <si>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</si>
  <si>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</si>
  <si>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</si>
  <si>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</si>
  <si>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</si>
  <si>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</si>
  <si>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</si>
  <si>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</si>
  <si>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</si>
  <si>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</si>
  <si>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</si>
  <si>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</si>
  <si>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</si>
  <si>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</si>
  <si>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</si>
  <si>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</si>
  <si>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</si>
  <si>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</si>
  <si>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</si>
  <si>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</si>
  <si>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</si>
  <si>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</si>
  <si>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</si>
  <si>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</si>
  <si>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</si>
  <si>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</si>
  <si>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</si>
  <si>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</si>
  <si>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</si>
  <si>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</si>
  <si>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</si>
  <si>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</si>
  <si>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</si>
  <si>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</si>
  <si>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</si>
  <si>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</si>
  <si>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</si>
  <si>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</si>
  <si>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</si>
  <si>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</si>
  <si>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</si>
  <si>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</si>
  <si>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</si>
  <si>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</si>
  <si>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</si>
  <si>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</si>
  <si>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</si>
  <si>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</si>
  <si>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</si>
  <si>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</si>
  <si>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</si>
  <si>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</si>
  <si>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</si>
  <si>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</si>
  <si>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</si>
  <si>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</si>
  <si>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</si>
  <si>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</si>
  <si>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</si>
  <si>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</si>
  <si>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</si>
  <si>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</si>
  <si>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</si>
  <si>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</si>
  <si>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</si>
  <si>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</si>
  <si>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</si>
  <si>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</si>
  <si>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</si>
  <si>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</si>
  <si>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</si>
  <si>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</si>
  <si>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</si>
  <si>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</si>
  <si>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</si>
  <si>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</si>
  <si>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</si>
  <si>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</si>
  <si>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</si>
  <si>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</si>
  <si>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</si>
  <si>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</si>
  <si>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</si>
  <si>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</si>
  <si>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</si>
  <si>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</si>
  <si>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</si>
  <si>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</si>
  <si>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</si>
  <si>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</si>
  <si>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</si>
  <si>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</si>
  <si>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</si>
  <si>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</si>
  <si>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</si>
  <si>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</si>
  <si>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</si>
  <si>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</si>
  <si>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</si>
  <si>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</si>
  <si>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</si>
  <si>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</si>
  <si>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</si>
  <si>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</si>
  <si>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</si>
  <si>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</si>
  <si>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</si>
  <si>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</si>
  <si>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</si>
  <si>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</si>
  <si>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</si>
  <si>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</si>
  <si>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</si>
  <si>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</si>
  <si>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</si>
  <si>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</si>
  <si>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</si>
  <si>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</si>
  <si>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</si>
  <si>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</si>
  <si>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</si>
  <si>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</si>
  <si>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</si>
  <si>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</si>
  <si>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</si>
  <si>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</si>
  <si>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</si>
  <si>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</si>
  <si>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</si>
  <si>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</si>
  <si>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</si>
  <si>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</si>
  <si>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</si>
  <si>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</si>
  <si>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</si>
  <si>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</si>
  <si>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</si>
  <si>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</si>
  <si>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</si>
  <si>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</si>
  <si>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</si>
  <si>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</si>
  <si>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</si>
  <si>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</si>
  <si>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</si>
  <si>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</si>
  <si>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</si>
  <si>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</si>
  <si>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</si>
  <si>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</si>
  <si>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</si>
  <si>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</si>
  <si>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</si>
  <si>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</si>
  <si>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</si>
  <si>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</si>
  <si>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</si>
  <si>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</si>
  <si>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</si>
  <si>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</si>
  <si>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</si>
  <si>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</si>
  <si>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</si>
  <si>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</si>
  <si>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</si>
  <si>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</si>
  <si>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</si>
  <si>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</si>
  <si>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</si>
  <si>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</si>
  <si>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</si>
  <si>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</si>
  <si>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</si>
  <si>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</si>
  <si>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</si>
  <si>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</si>
  <si>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</si>
  <si>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</si>
  <si>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</si>
  <si>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</si>
  <si>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</si>
  <si>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</si>
  <si>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</si>
  <si>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</si>
  <si>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</si>
  <si>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</si>
  <si>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</si>
  <si>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</si>
  <si>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</si>
  <si>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</si>
  <si>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</si>
  <si>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</si>
  <si>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</si>
  <si>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</si>
  <si>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</si>
  <si>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</si>
  <si>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</si>
  <si>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</si>
  <si>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</si>
  <si>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</si>
  <si>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</si>
  <si>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</si>
  <si>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</si>
  <si>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</si>
  <si>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</si>
  <si>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</si>
  <si>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</si>
  <si>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</si>
  <si>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</si>
  <si>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</si>
  <si>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</si>
  <si>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</si>
  <si>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</si>
  <si>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</si>
  <si>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</si>
  <si>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</si>
  <si>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</si>
  <si>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</si>
  <si>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</si>
  <si>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</si>
  <si>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</si>
  <si>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</si>
  <si>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</si>
  <si>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</si>
  <si>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</si>
  <si>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</si>
  <si>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</si>
  <si>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</si>
  <si>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</si>
  <si>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</si>
  <si>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</si>
  <si>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</si>
  <si>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</si>
  <si>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</si>
  <si>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</si>
  <si>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</si>
  <si>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</si>
  <si>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</si>
  <si>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</si>
  <si>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</si>
  <si>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</si>
  <si>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</si>
  <si>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</si>
  <si>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</si>
  <si>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</si>
  <si>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</si>
  <si>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</si>
  <si>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</si>
  <si>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</si>
  <si>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</si>
  <si>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</si>
  <si>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</si>
  <si>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</si>
  <si>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</si>
  <si>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</si>
  <si>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</si>
  <si>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</si>
  <si>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</si>
  <si>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</si>
  <si>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</si>
  <si>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</si>
  <si>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</si>
  <si>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</si>
  <si>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</si>
  <si>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</si>
  <si>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</si>
  <si>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</si>
  <si>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</si>
  <si>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</si>
  <si>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</si>
  <si>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</si>
  <si>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</si>
  <si>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</si>
  <si>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</si>
  <si>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</si>
  <si>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</si>
  <si>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</si>
  <si>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</si>
  <si>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</si>
  <si>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</si>
  <si>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</si>
  <si>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</si>
  <si>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</si>
  <si>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</si>
  <si>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</si>
  <si>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</si>
  <si>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</si>
  <si>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</si>
  <si>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</si>
  <si>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</si>
  <si>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</si>
  <si>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</si>
  <si>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</si>
  <si>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</si>
  <si>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</si>
  <si>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</si>
  <si>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</si>
  <si>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</si>
  <si>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</si>
  <si>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</si>
  <si>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</si>
  <si>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</si>
  <si>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</si>
  <si>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</si>
  <si>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</si>
  <si>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</si>
  <si>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</si>
  <si>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</si>
  <si>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</si>
  <si>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</si>
  <si>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</si>
  <si>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</si>
  <si>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</si>
  <si>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</si>
  <si>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</si>
  <si>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</si>
  <si>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</si>
  <si>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</si>
  <si>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</si>
  <si>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</si>
  <si>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</si>
  <si>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</si>
  <si>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</si>
  <si>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</si>
  <si>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</si>
  <si>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</si>
  <si>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</si>
  <si>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</si>
  <si>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</si>
  <si>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</si>
  <si>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</si>
  <si>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</si>
  <si>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</si>
  <si>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</si>
  <si>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</si>
  <si>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</si>
  <si>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</si>
  <si>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</si>
  <si>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</si>
  <si>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</si>
  <si>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</si>
  <si>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</si>
  <si>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</si>
  <si>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</si>
  <si>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</si>
  <si>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</si>
  <si>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</si>
  <si>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</si>
  <si>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</si>
  <si>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</si>
  <si>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</si>
  <si>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</si>
  <si>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</si>
  <si>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</si>
  <si>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</si>
  <si>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</si>
  <si>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</si>
  <si>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</si>
  <si>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</si>
  <si>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</si>
  <si>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</si>
  <si>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</si>
  <si>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</si>
  <si>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</si>
  <si>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</si>
  <si>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</si>
  <si>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</si>
  <si>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</si>
  <si>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</si>
  <si>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</si>
  <si>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</si>
  <si>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</si>
  <si>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</si>
  <si>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</si>
  <si>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</si>
  <si>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</si>
  <si>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</si>
  <si>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</si>
  <si>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</si>
  <si>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</si>
  <si>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</si>
  <si>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</si>
  <si>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</si>
  <si>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</si>
  <si>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</si>
  <si>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</si>
  <si>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</si>
  <si>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</si>
  <si>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</si>
  <si>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</si>
  <si>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</si>
  <si>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</si>
  <si>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</si>
  <si>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</si>
  <si>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</si>
  <si>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</si>
  <si>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</si>
  <si>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</si>
  <si>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</si>
  <si>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</si>
  <si>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</si>
  <si>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</si>
  <si>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</si>
  <si>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</si>
  <si>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</si>
  <si>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</si>
  <si>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</si>
  <si>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</si>
  <si>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</si>
  <si>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</si>
  <si>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</si>
  <si>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</si>
  <si>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</si>
  <si>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</si>
  <si>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</si>
  <si>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</si>
  <si>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</si>
  <si>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</si>
  <si>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</si>
  <si>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</si>
  <si>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</si>
  <si>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</si>
  <si>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</si>
  <si>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</si>
  <si>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</si>
  <si>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</si>
  <si>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</si>
  <si>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</si>
  <si>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</si>
  <si>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</si>
  <si>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</si>
  <si>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</si>
  <si>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</si>
  <si>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</si>
  <si>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</si>
  <si>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</si>
  <si>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</si>
  <si>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</si>
  <si>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</si>
  <si>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</si>
  <si>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</si>
  <si>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</si>
  <si>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</si>
  <si>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</si>
  <si>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</si>
  <si>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</si>
  <si>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</si>
  <si>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</si>
  <si>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</si>
  <si>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</si>
  <si>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</si>
  <si>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</si>
  <si>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</si>
  <si>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</si>
  <si>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</si>
  <si>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</si>
  <si>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</si>
  <si>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</si>
  <si>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</si>
  <si>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</si>
  <si>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</si>
  <si>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</si>
  <si>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</si>
  <si>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</si>
  <si>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</si>
  <si>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</si>
  <si>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</si>
  <si>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</si>
  <si>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</si>
  <si>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</si>
  <si>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</si>
  <si>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</si>
  <si>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</si>
  <si>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</si>
  <si>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</si>
  <si>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</si>
  <si>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</si>
  <si>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</si>
  <si>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</si>
  <si>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</si>
  <si>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</si>
  <si>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</si>
  <si>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</si>
  <si>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</si>
  <si>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</si>
  <si>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</si>
  <si>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</si>
  <si>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</si>
  <si>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</si>
  <si>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</si>
  <si>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</si>
  <si>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</si>
  <si>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</si>
  <si>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</si>
  <si>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</si>
  <si>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</si>
  <si>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</si>
  <si>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</si>
  <si>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</si>
  <si>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</si>
  <si>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</si>
  <si>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</si>
  <si>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</si>
  <si>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</si>
  <si>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</si>
  <si>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</si>
  <si>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</si>
  <si>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</si>
  <si>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</si>
  <si>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</si>
  <si>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</si>
  <si>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</si>
  <si>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</si>
  <si>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</si>
  <si>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</si>
  <si>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</si>
  <si>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</si>
  <si>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</si>
  <si>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</si>
  <si>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</si>
  <si>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</si>
  <si>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</si>
  <si>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</si>
  <si>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</si>
  <si>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</si>
  <si>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</si>
  <si>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</si>
  <si>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</si>
  <si>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</si>
  <si>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</si>
  <si>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</si>
  <si>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</si>
  <si>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</si>
  <si>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</si>
  <si>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</si>
  <si>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</si>
  <si>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</si>
  <si>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</si>
  <si>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</si>
  <si>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</si>
  <si>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</si>
  <si>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</si>
  <si>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</si>
  <si>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</si>
  <si>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</si>
  <si>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</si>
  <si>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</si>
  <si>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</si>
  <si>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</si>
  <si>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</si>
  <si>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</si>
  <si>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</si>
  <si>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</si>
  <si>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</si>
  <si>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</si>
  <si>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</si>
  <si>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</si>
  <si>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</si>
  <si>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</si>
  <si>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</si>
  <si>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</si>
  <si>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</si>
  <si>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</si>
  <si>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</si>
  <si>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</si>
  <si>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</si>
  <si>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</si>
  <si>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</si>
  <si>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</si>
  <si>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</si>
  <si>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</si>
  <si>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</si>
  <si>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</si>
  <si>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</si>
  <si>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</si>
  <si>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</si>
  <si>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</si>
  <si>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</si>
  <si>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</si>
  <si>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</si>
  <si>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</si>
  <si>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</si>
  <si>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</si>
  <si>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</si>
  <si>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</si>
  <si>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</si>
  <si>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</si>
  <si>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</si>
  <si>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</si>
  <si>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</si>
  <si>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</si>
  <si>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</si>
  <si>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</si>
  <si>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</si>
  <si>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</si>
  <si>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</si>
  <si>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</si>
  <si>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</si>
  <si>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</si>
  <si>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</si>
  <si>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</si>
  <si>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</si>
  <si>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</si>
  <si>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</si>
  <si>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</si>
  <si>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</si>
  <si>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</si>
  <si>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</si>
  <si>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</si>
  <si>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</si>
  <si>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</si>
  <si>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</si>
  <si>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</si>
  <si>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</si>
  <si>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</si>
  <si>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</si>
  <si>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</si>
  <si>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</si>
  <si>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</si>
  <si>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</si>
  <si>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</si>
  <si>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</si>
  <si>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</si>
  <si>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</si>
  <si>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</si>
  <si>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</si>
  <si>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</si>
  <si>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</si>
  <si>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</si>
  <si>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</si>
  <si>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</si>
  <si>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</si>
  <si>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</si>
  <si>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</si>
  <si>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</si>
  <si>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</si>
  <si>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</si>
  <si>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</si>
  <si>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</si>
  <si>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</si>
  <si>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</si>
  <si>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</si>
  <si>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</si>
  <si>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</si>
  <si>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</si>
  <si>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</si>
  <si>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</si>
  <si>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</si>
  <si>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</si>
  <si>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</si>
  <si>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</si>
  <si>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</si>
  <si>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</si>
  <si>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</si>
  <si>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</si>
  <si>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</si>
  <si>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</si>
  <si>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</si>
  <si>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</si>
  <si>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</si>
  <si>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</si>
  <si>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</si>
  <si>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</si>
  <si>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</si>
  <si>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</si>
  <si>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</si>
  <si>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</si>
  <si>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</si>
  <si>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</si>
  <si>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</si>
  <si>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</si>
  <si>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</si>
  <si>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</si>
  <si>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</si>
  <si>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</si>
  <si>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</si>
  <si>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</si>
  <si>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</si>
  <si>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</si>
  <si>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</si>
  <si>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</si>
  <si>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</si>
  <si>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</si>
  <si>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</si>
  <si>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</si>
  <si>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</si>
  <si>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</si>
  <si>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</si>
  <si>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</si>
  <si>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</si>
  <si>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</si>
  <si>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</si>
  <si>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</si>
  <si>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</si>
  <si>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</si>
  <si>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</si>
  <si>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</si>
  <si>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</si>
  <si>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</si>
  <si>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</si>
  <si>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</si>
  <si>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</si>
  <si>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</si>
  <si>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</si>
  <si>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</si>
  <si>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</si>
  <si>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</si>
  <si>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</si>
  <si>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</si>
  <si>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</si>
  <si>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</si>
  <si>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</si>
  <si>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</si>
  <si>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</si>
  <si>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</si>
  <si>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</si>
  <si>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</si>
  <si>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</si>
  <si>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</si>
  <si>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</si>
  <si>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</si>
  <si>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</si>
  <si>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</si>
  <si>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</si>
  <si>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</si>
  <si>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</si>
  <si>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</si>
  <si>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</si>
  <si>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</si>
  <si>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</si>
  <si>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</si>
  <si>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</si>
  <si>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</si>
  <si>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</si>
  <si>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</si>
  <si>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</si>
  <si>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</si>
  <si>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</si>
  <si>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</si>
  <si>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</si>
  <si>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</si>
  <si>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</si>
  <si>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</si>
  <si>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</si>
  <si>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</si>
  <si>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</si>
  <si>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</si>
  <si>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</si>
  <si>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</si>
  <si>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</si>
  <si>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</si>
  <si>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</si>
  <si>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</si>
  <si>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</si>
  <si>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</si>
  <si>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</si>
  <si>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</si>
  <si>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</si>
  <si>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</si>
  <si>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</si>
  <si>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</si>
  <si>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</si>
  <si>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</si>
  <si>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</si>
  <si>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</si>
  <si>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</si>
  <si>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</si>
  <si>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</si>
  <si>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</si>
  <si>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</si>
  <si>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</si>
  <si>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</si>
  <si>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</si>
  <si>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</si>
  <si>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</si>
  <si>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</si>
  <si>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</si>
  <si>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</si>
  <si>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</si>
  <si>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</si>
  <si>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</si>
  <si>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</si>
  <si>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</si>
  <si>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</si>
  <si>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</si>
  <si>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</si>
  <si>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</si>
  <si>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</si>
  <si>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</si>
  <si>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</si>
  <si>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</si>
  <si>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</si>
  <si>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</si>
  <si>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</si>
  <si>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</si>
  <si>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</si>
  <si>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</si>
  <si>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</si>
  <si>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</si>
  <si>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</si>
  <si>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</si>
  <si>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</si>
  <si>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</si>
  <si>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</si>
  <si>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</si>
  <si>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</si>
  <si>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</si>
  <si>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</si>
  <si>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</si>
  <si>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</si>
  <si>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</si>
  <si>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</si>
  <si>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</si>
  <si>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</si>
  <si>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</si>
  <si>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</si>
  <si>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</si>
  <si>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</si>
  <si>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</si>
  <si>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</si>
  <si>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</si>
  <si>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</si>
  <si>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</si>
  <si>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</si>
  <si>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</si>
  <si>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</si>
  <si>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</si>
  <si>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</si>
  <si>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</si>
  <si>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</si>
  <si>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</si>
  <si>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</si>
  <si>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</si>
  <si>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</si>
  <si>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</si>
  <si>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</si>
  <si>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</si>
  <si>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</si>
  <si>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</si>
  <si>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</si>
  <si>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</si>
  <si>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</si>
  <si>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</si>
  <si>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</si>
  <si>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</si>
  <si>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</si>
  <si>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</si>
  <si>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</si>
  <si>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</si>
  <si>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</si>
  <si>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</si>
  <si>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</si>
  <si>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</si>
  <si>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</si>
  <si>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</si>
  <si>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</si>
  <si>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</si>
  <si>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</si>
  <si>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</si>
  <si>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</si>
  <si>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</si>
  <si>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</si>
  <si>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</si>
  <si>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</si>
  <si>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</si>
  <si>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</si>
  <si>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</si>
  <si>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</si>
  <si>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</si>
  <si>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</si>
  <si>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</si>
  <si>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</si>
  <si>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</si>
  <si>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</si>
  <si>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</si>
  <si>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</si>
  <si>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</si>
  <si>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</si>
  <si>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</si>
  <si>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</si>
  <si>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</si>
  <si>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</si>
  <si>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</si>
  <si>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</si>
  <si>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</si>
  <si>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</si>
  <si>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</si>
  <si>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</si>
  <si>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</si>
  <si>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</si>
  <si>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</si>
  <si>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</si>
  <si>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</si>
  <si>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</si>
  <si>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</si>
  <si>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</si>
  <si>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</si>
  <si>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</si>
  <si>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</si>
  <si>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</si>
  <si>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</si>
  <si>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</si>
  <si>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</si>
  <si>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</si>
  <si>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</si>
  <si>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</si>
  <si>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</si>
  <si>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</si>
  <si>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</si>
  <si>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</si>
  <si>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</si>
  <si>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</si>
  <si>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</si>
  <si>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</si>
  <si>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</si>
  <si>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</si>
  <si>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</si>
  <si>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</si>
  <si>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</si>
  <si>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</si>
  <si>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</si>
  <si>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</si>
  <si>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</si>
  <si>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</si>
  <si>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</si>
  <si>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</si>
  <si>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</si>
  <si>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</si>
  <si>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</si>
  <si>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</si>
  <si>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</si>
  <si>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</si>
  <si>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</si>
  <si>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</si>
  <si>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</si>
  <si>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</si>
  <si>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</si>
  <si>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</si>
  <si>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</si>
  <si>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</si>
  <si>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</si>
  <si>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</si>
  <si>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</si>
  <si>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</si>
  <si>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</si>
  <si>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</si>
  <si>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</si>
  <si>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</si>
  <si>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</si>
  <si>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</si>
  <si>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</si>
  <si>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</si>
  <si>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</si>
  <si>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</si>
  <si>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</si>
  <si>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</si>
  <si>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</si>
  <si>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</si>
  <si>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</si>
  <si>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</si>
  <si>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</si>
  <si>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</si>
  <si>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</si>
  <si>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</si>
  <si>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</si>
  <si>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</si>
  <si>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</si>
  <si>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</si>
  <si>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</si>
  <si>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</si>
  <si>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</si>
  <si>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</si>
  <si>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</si>
  <si>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</si>
  <si>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</si>
  <si>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</si>
  <si>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</si>
  <si>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</si>
  <si>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</si>
  <si>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</si>
  <si>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</si>
  <si>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</si>
  <si>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</si>
  <si>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</si>
  <si>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</si>
  <si>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</si>
  <si>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</si>
  <si>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</si>
  <si>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</si>
  <si>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</si>
  <si>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</si>
  <si>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</si>
  <si>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</si>
  <si>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</si>
  <si>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</si>
  <si>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</si>
  <si>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</si>
  <si>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</si>
  <si>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</si>
  <si>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</si>
  <si>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</si>
  <si>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</si>
  <si>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</si>
  <si>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</si>
  <si>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</si>
  <si>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</si>
  <si>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</si>
  <si>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</si>
  <si>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</si>
  <si>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</si>
  <si>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</si>
  <si>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</si>
  <si>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</si>
  <si>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</si>
  <si>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</si>
  <si>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</si>
  <si>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</si>
  <si>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</si>
  <si>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</si>
  <si>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</si>
  <si>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</si>
  <si>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</si>
  <si>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</si>
  <si>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</si>
  <si>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</si>
  <si>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</si>
  <si>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</si>
  <si>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</si>
  <si>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</si>
  <si>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</si>
  <si>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</si>
  <si>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</si>
  <si>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</si>
  <si>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</si>
  <si>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</si>
  <si>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</si>
  <si>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</si>
  <si>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</si>
  <si>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</si>
  <si>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</si>
  <si>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</si>
  <si>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</si>
  <si>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</si>
  <si>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</si>
  <si>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</si>
  <si>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</si>
  <si>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</si>
  <si>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</si>
  <si>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</si>
  <si>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</si>
  <si>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</si>
  <si>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</si>
  <si>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</si>
  <si>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</si>
  <si>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</si>
  <si>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</si>
  <si>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</si>
  <si>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</si>
  <si>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</si>
  <si>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</si>
  <si>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</si>
  <si>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</si>
  <si>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</si>
  <si>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</si>
  <si>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</si>
  <si>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</si>
  <si>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</si>
  <si>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</si>
  <si>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</si>
  <si>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</si>
  <si>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</si>
  <si>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</si>
  <si>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</si>
  <si>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</si>
  <si>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</si>
  <si>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</si>
  <si>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</si>
  <si>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</si>
  <si>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</si>
  <si>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</si>
  <si>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</si>
  <si>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</si>
  <si>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</si>
  <si>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</si>
  <si>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</si>
  <si>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</si>
  <si>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</si>
  <si>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</si>
  <si>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</si>
  <si>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</si>
  <si>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</si>
  <si>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</si>
  <si>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</si>
  <si>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</si>
  <si>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</si>
  <si>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</si>
  <si>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</si>
  <si>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</si>
  <si>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</si>
  <si>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</si>
  <si>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</si>
  <si>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</si>
  <si>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</si>
  <si>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</si>
  <si>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</si>
  <si>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</si>
  <si>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</si>
  <si>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</si>
  <si>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</si>
  <si>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</si>
  <si>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</si>
  <si>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</si>
  <si>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</si>
  <si>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</si>
  <si>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</si>
  <si>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</si>
  <si>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</si>
  <si>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</si>
  <si>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</si>
  <si>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</si>
  <si>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</si>
  <si>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</si>
  <si>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</si>
  <si>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</si>
  <si>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</si>
  <si>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</si>
  <si>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</si>
  <si>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</si>
  <si>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</si>
  <si>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</si>
  <si>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</si>
  <si>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</si>
  <si>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</si>
  <si>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</si>
  <si>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</si>
  <si>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</si>
  <si>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</si>
  <si>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</si>
  <si>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</si>
  <si>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</si>
  <si>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</si>
  <si>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</si>
  <si>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</si>
  <si>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</si>
  <si>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</si>
  <si>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</si>
  <si>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</si>
  <si>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</si>
  <si>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</si>
  <si>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</si>
  <si>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</si>
  <si>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</si>
  <si>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</si>
  <si>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</si>
  <si>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</si>
  <si>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</si>
  <si>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</si>
  <si>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</si>
  <si>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</si>
  <si>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</si>
  <si>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</si>
  <si>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</si>
  <si>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</si>
  <si>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</si>
  <si>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</si>
  <si>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</si>
  <si>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</si>
  <si>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</si>
  <si>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</si>
  <si>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</si>
  <si>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</si>
  <si>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</si>
  <si>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</si>
  <si>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</si>
  <si>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</si>
  <si>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</si>
  <si>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</si>
  <si>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</si>
  <si>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</si>
  <si>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</si>
  <si>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</si>
  <si>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</si>
  <si>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</si>
  <si>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</si>
  <si>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</si>
  <si>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</si>
  <si>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</si>
  <si>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</si>
  <si>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</si>
  <si>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</si>
  <si>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</si>
  <si>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</si>
  <si>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</si>
  <si>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</si>
  <si>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</si>
  <si>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</si>
  <si>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</si>
  <si>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</si>
  <si>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</si>
  <si>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</si>
  <si>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</si>
  <si>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</si>
  <si>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</si>
  <si>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</si>
  <si>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</si>
  <si>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</si>
  <si>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</si>
  <si>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</si>
  <si>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</si>
  <si>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</si>
  <si>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</si>
  <si>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</si>
  <si>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</si>
  <si>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</si>
  <si>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</si>
  <si>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</si>
  <si>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</si>
  <si>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</si>
  <si>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</si>
  <si>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</si>
  <si>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</si>
  <si>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</si>
  <si>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</si>
  <si>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</si>
  <si>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</si>
  <si>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</si>
  <si>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</si>
  <si>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</si>
  <si>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</si>
  <si>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</si>
  <si>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</si>
  <si>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</si>
  <si>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</si>
  <si>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</si>
  <si>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</si>
  <si>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</si>
  <si>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</si>
  <si>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</si>
  <si>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</si>
  <si>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</si>
  <si>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</si>
  <si>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</si>
  <si>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</si>
  <si>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</si>
  <si>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</si>
  <si>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</si>
  <si>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</si>
  <si>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</si>
  <si>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</si>
  <si>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</si>
  <si>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</si>
  <si>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</si>
  <si>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</si>
  <si>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</si>
  <si>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</si>
  <si>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</si>
  <si>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</si>
  <si>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</si>
  <si>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</si>
  <si>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</si>
  <si>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</si>
  <si>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</si>
  <si>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</si>
  <si>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</si>
  <si>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</si>
  <si>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</si>
  <si>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</si>
  <si>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</si>
  <si>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</si>
  <si>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</si>
  <si>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</si>
  <si>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</si>
  <si>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</si>
  <si>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</si>
  <si>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</si>
  <si>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</si>
  <si>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</si>
  <si>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</si>
  <si>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</si>
  <si>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</si>
  <si>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</si>
  <si>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</si>
  <si>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</si>
  <si>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</si>
  <si>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</si>
  <si>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</si>
  <si>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</si>
  <si>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</si>
  <si>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</si>
  <si>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</si>
  <si>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</si>
  <si>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</si>
  <si>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</si>
  <si>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</si>
  <si>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</si>
  <si>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</si>
  <si>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</si>
  <si>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</si>
  <si>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</si>
  <si>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</si>
  <si>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</si>
  <si>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</si>
  <si>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</si>
  <si>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</si>
  <si>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</si>
  <si>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</si>
  <si>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</si>
  <si>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</si>
  <si>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</si>
  <si>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</si>
  <si>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</si>
  <si>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</si>
  <si>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</si>
  <si>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</si>
  <si>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</si>
  <si>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</si>
  <si>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</si>
  <si>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</si>
  <si>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</si>
  <si>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</si>
  <si>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</si>
  <si>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</si>
  <si>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</si>
  <si>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</si>
  <si>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</si>
  <si>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</si>
  <si>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</si>
  <si>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</si>
  <si>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</si>
  <si>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</si>
  <si>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</si>
  <si>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</si>
  <si>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</si>
  <si>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</si>
  <si>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</si>
  <si>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</si>
  <si>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</si>
  <si>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</si>
  <si>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</si>
  <si>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</si>
  <si>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</si>
  <si>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</si>
  <si>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</si>
  <si>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</si>
  <si>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</si>
  <si>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</si>
  <si>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</si>
  <si>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</si>
  <si>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</si>
  <si>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</si>
  <si>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</si>
  <si>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</si>
  <si>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</si>
  <si>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</si>
  <si>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</si>
  <si>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</si>
  <si>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</si>
  <si>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</si>
  <si>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</si>
  <si>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</si>
  <si>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</si>
  <si>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</si>
  <si>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</si>
  <si>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</si>
  <si>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</si>
  <si>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</si>
  <si>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</si>
  <si>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</si>
  <si>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</si>
  <si>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</si>
  <si>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</si>
  <si>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</si>
  <si>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</si>
  <si>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</si>
  <si>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</si>
  <si>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</si>
  <si>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</si>
  <si>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</si>
  <si>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</si>
  <si>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</si>
  <si>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</si>
  <si>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</si>
  <si>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</si>
  <si>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</si>
  <si>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</si>
  <si>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</si>
  <si>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</si>
  <si>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</si>
  <si>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</si>
  <si>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</si>
  <si>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</si>
  <si>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</si>
  <si>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</si>
  <si>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</si>
  <si>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</si>
  <si>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</si>
  <si>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</si>
  <si>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</si>
  <si>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</si>
  <si>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</si>
  <si>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</si>
  <si>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</si>
  <si>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</si>
  <si>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</si>
  <si>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</si>
  <si>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</si>
  <si>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</si>
  <si>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</si>
  <si>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</si>
  <si>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</si>
  <si>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</si>
  <si>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</si>
  <si>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</si>
  <si>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</si>
  <si>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</si>
  <si>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</si>
  <si>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</si>
  <si>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</si>
  <si>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</si>
  <si>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</si>
  <si>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</si>
  <si>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</si>
  <si>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</si>
  <si>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</si>
  <si>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</si>
  <si>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</si>
  <si>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</si>
  <si>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</si>
  <si>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</si>
  <si>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</si>
  <si>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</si>
  <si>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</si>
  <si>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</si>
  <si>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</si>
  <si>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</si>
  <si>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</si>
  <si>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</si>
  <si>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</si>
  <si>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</si>
  <si>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</si>
  <si>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</si>
  <si>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</si>
  <si>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</si>
  <si>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</si>
  <si>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</si>
  <si>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</si>
  <si>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</si>
  <si>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</si>
  <si>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</si>
  <si>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</si>
  <si>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</si>
  <si>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</si>
  <si>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</si>
  <si>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</si>
  <si>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</si>
  <si>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</si>
  <si>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</si>
  <si>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</si>
  <si>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</si>
  <si>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</si>
  <si>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</si>
  <si>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</si>
  <si>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</si>
  <si>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</si>
  <si>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</si>
  <si>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</si>
  <si>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</si>
  <si>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</si>
  <si>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</si>
  <si>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</si>
  <si>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</si>
  <si>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</si>
  <si>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</si>
  <si>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</si>
  <si>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</si>
  <si>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</si>
  <si>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</si>
  <si>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</si>
  <si>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</si>
  <si>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</si>
  <si>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</si>
  <si>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</si>
  <si>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</si>
  <si>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</si>
  <si>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</si>
  <si>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</si>
  <si>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</si>
  <si>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</si>
  <si>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</si>
  <si>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</si>
  <si>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</si>
  <si>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</si>
  <si>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</si>
  <si>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</si>
  <si>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</si>
  <si>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</si>
  <si>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</si>
  <si>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</si>
  <si>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</si>
  <si>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</si>
  <si>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</si>
  <si>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</si>
  <si>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</si>
  <si>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</si>
  <si>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</si>
  <si>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</si>
  <si>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</si>
  <si>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</si>
  <si>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</si>
  <si>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</si>
  <si>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</si>
  <si>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</si>
  <si>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</si>
  <si>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</si>
  <si>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</si>
  <si>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</si>
  <si>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</si>
  <si>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</si>
  <si>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</si>
  <si>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</si>
  <si>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</si>
  <si>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</si>
  <si>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</si>
  <si>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</si>
  <si>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</si>
  <si>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</si>
  <si>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</si>
  <si>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</si>
  <si>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</si>
  <si>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</si>
  <si>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</si>
  <si>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</si>
  <si>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</si>
  <si>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</si>
  <si>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</si>
  <si>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</si>
  <si>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</si>
  <si>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</si>
  <si>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</si>
  <si>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</si>
  <si>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</si>
  <si>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</si>
  <si>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</si>
  <si>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</si>
  <si>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</si>
  <si>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</si>
  <si>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</si>
  <si>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</si>
  <si>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</si>
  <si>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</si>
  <si>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</si>
  <si>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</si>
  <si>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</si>
  <si>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</si>
  <si>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</si>
  <si>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</si>
  <si>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</si>
  <si>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</si>
  <si>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</si>
  <si>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</si>
  <si>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</si>
  <si>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</si>
  <si>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</si>
  <si>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</si>
  <si>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</si>
  <si>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</si>
  <si>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</si>
  <si>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</si>
  <si>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</si>
  <si>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</si>
  <si>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</si>
  <si>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</si>
  <si>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</si>
  <si>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</si>
  <si>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</si>
  <si>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</si>
  <si>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</si>
  <si>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</si>
  <si>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</si>
  <si>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</si>
  <si>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</si>
  <si>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</si>
  <si>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</si>
  <si>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</si>
  <si>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</si>
  <si>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</si>
  <si>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</si>
  <si>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</si>
  <si>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</si>
  <si>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</si>
  <si>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</si>
  <si>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</si>
  <si>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</si>
  <si>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</si>
  <si>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</si>
  <si>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</si>
  <si>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</si>
  <si>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</si>
  <si>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</si>
  <si>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</si>
  <si>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</si>
  <si>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</si>
  <si>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</si>
  <si>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</si>
  <si>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</si>
  <si>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</si>
  <si>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</si>
  <si>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</si>
  <si>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</si>
  <si>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</si>
  <si>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</si>
  <si>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</si>
  <si>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</si>
  <si>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</si>
  <si>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</si>
  <si>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</si>
  <si>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</si>
  <si>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</si>
  <si>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</si>
  <si>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</si>
  <si>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</si>
  <si>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</si>
  <si>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</si>
  <si>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</si>
  <si>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</si>
  <si>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</si>
  <si>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</si>
  <si>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</si>
  <si>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</si>
  <si>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</si>
  <si>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</si>
  <si>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</si>
  <si>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</si>
  <si>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</si>
  <si>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</si>
  <si>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</si>
  <si>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</si>
  <si>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</si>
  <si>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</si>
  <si>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</si>
  <si>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</si>
  <si>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</si>
  <si>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</si>
  <si>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</si>
  <si>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</si>
  <si>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</si>
  <si>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</si>
  <si>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</si>
  <si>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</si>
  <si>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</si>
  <si>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</si>
  <si>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</si>
  <si>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</si>
  <si>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</si>
  <si>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</si>
  <si>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</si>
  <si>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</si>
  <si>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</si>
  <si>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</si>
  <si>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</si>
  <si>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</si>
  <si>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</si>
  <si>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</si>
  <si>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</si>
  <si>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</si>
  <si>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</si>
  <si>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</si>
  <si>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</si>
  <si>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</si>
  <si>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</si>
  <si>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</si>
  <si>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</si>
  <si>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</si>
  <si>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</si>
  <si>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</si>
  <si>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</si>
  <si>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</si>
  <si>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</si>
  <si>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</si>
  <si>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</si>
  <si>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</si>
  <si>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</si>
  <si>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</si>
  <si>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</si>
  <si>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</si>
  <si>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</si>
  <si>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</si>
  <si>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</si>
  <si>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</si>
  <si>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</si>
  <si>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</si>
  <si>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</si>
  <si>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</si>
  <si>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</si>
  <si>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</si>
  <si>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</si>
  <si>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</si>
  <si>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</si>
  <si>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</si>
  <si>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</si>
  <si>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</si>
  <si>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</si>
  <si>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</si>
  <si>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</si>
  <si>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</si>
  <si>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</si>
  <si>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</si>
  <si>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</si>
  <si>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</si>
  <si>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</si>
  <si>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</si>
  <si>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</si>
  <si>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</si>
  <si>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</si>
  <si>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</si>
  <si>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</si>
  <si>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</si>
  <si>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</si>
  <si>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</si>
  <si>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</si>
  <si>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</si>
  <si>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</si>
  <si>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</si>
  <si>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</si>
  <si>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</si>
  <si>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</si>
  <si>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</si>
  <si>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</si>
  <si>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</si>
  <si>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</si>
  <si>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</si>
  <si>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</si>
  <si>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</si>
  <si>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</si>
  <si>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</si>
  <si>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</si>
  <si>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</si>
  <si>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</si>
  <si>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</si>
  <si>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</si>
  <si>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</si>
  <si>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</si>
  <si>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</si>
  <si>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</si>
  <si>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</si>
  <si>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</si>
  <si>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</si>
  <si>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</si>
  <si>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</si>
  <si>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</si>
  <si>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</si>
  <si>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</si>
  <si>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</si>
  <si>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</si>
  <si>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</si>
  <si>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</si>
  <si>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</si>
  <si>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</si>
  <si>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</si>
  <si>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</si>
  <si>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</si>
  <si>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</si>
  <si>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</si>
  <si>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</si>
  <si>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</si>
  <si>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</si>
  <si>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</si>
  <si>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</si>
  <si>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</si>
  <si>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</si>
  <si>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</si>
  <si>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</si>
  <si>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</si>
  <si>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</si>
  <si>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</si>
  <si>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</si>
  <si>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</si>
  <si>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</si>
  <si>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</si>
  <si>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</si>
  <si>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</si>
  <si>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</si>
  <si>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</si>
  <si>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</si>
  <si>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</si>
  <si>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</si>
  <si>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</si>
  <si>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</si>
  <si>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</si>
  <si>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</si>
  <si>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</si>
  <si>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</si>
  <si>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</si>
  <si>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</si>
  <si>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</si>
  <si>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</si>
  <si>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</si>
  <si>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</si>
  <si>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</si>
  <si>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</si>
  <si>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</si>
  <si>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</si>
  <si>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</si>
  <si>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</si>
  <si>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</si>
  <si>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</si>
  <si>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</si>
  <si>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</si>
  <si>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</si>
  <si>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</si>
  <si>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</si>
  <si>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</si>
  <si>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</si>
  <si>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</si>
  <si>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</si>
  <si>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</si>
  <si>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</si>
  <si>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</si>
  <si>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</si>
  <si>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</si>
  <si>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</si>
  <si>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</si>
  <si>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</si>
  <si>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</si>
  <si>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</si>
  <si>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</si>
  <si>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</si>
  <si>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</si>
  <si>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</si>
  <si>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</si>
  <si>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</si>
  <si>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</si>
  <si>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</si>
  <si>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</si>
  <si>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</si>
  <si>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</si>
  <si>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</si>
  <si>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</si>
  <si>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</si>
  <si>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</si>
  <si>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</si>
  <si>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</si>
  <si>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</si>
  <si>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</si>
  <si>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</si>
  <si>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</si>
  <si>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</si>
  <si>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</si>
  <si>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</si>
  <si>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</si>
  <si>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</si>
  <si>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</si>
  <si>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</si>
  <si>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</si>
  <si>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</si>
  <si>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</si>
  <si>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</si>
  <si>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</si>
  <si>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</si>
  <si>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</si>
  <si>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</si>
  <si>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</si>
  <si>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</si>
  <si>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</si>
  <si>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</si>
  <si>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</si>
  <si>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</si>
  <si>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</si>
  <si>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</si>
  <si>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</si>
  <si>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</si>
  <si>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</si>
  <si>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</si>
  <si>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</si>
  <si>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</si>
  <si>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</si>
  <si>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</si>
  <si>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</si>
  <si>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</si>
  <si>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</si>
  <si>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</si>
  <si>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</si>
  <si>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</si>
  <si>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</si>
  <si>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</si>
  <si>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</si>
  <si>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</si>
  <si>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</si>
  <si>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</si>
  <si>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</si>
  <si>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</si>
  <si>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</si>
  <si>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</si>
  <si>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</si>
  <si>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</si>
  <si>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</si>
  <si>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</si>
  <si>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</si>
  <si>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</si>
  <si>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</si>
  <si>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</si>
  <si>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</si>
  <si>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</si>
  <si>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</si>
  <si>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</si>
  <si>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</si>
  <si>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</si>
  <si>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</si>
  <si>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</si>
  <si>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</si>
  <si>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</si>
  <si>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</si>
  <si>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</si>
  <si>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</si>
  <si>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</si>
  <si>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</si>
  <si>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</si>
  <si>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</si>
  <si>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</si>
  <si>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</si>
  <si>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</si>
  <si>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</si>
  <si>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</si>
  <si>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</si>
  <si>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</si>
  <si>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</si>
  <si>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</si>
  <si>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</si>
  <si>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</si>
  <si>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</si>
  <si>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</si>
  <si>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</si>
  <si>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</si>
  <si>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</si>
  <si>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</si>
  <si>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</si>
  <si>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</si>
  <si>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</si>
  <si>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</si>
  <si>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</si>
  <si>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</si>
  <si>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</si>
  <si>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</si>
  <si>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</si>
  <si>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</si>
  <si>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</si>
  <si>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</si>
  <si>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</si>
  <si>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</si>
  <si>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</si>
  <si>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</si>
  <si>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</si>
  <si>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</si>
  <si>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</si>
  <si>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</si>
  <si>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</si>
  <si>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</si>
  <si>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</si>
  <si>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</si>
  <si>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</si>
  <si>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</si>
  <si>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</si>
  <si>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</si>
  <si>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</si>
  <si>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</si>
  <si>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</si>
  <si>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</si>
  <si>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</si>
  <si>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</si>
  <si>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</si>
  <si>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</si>
  <si>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</si>
  <si>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</si>
  <si>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</si>
  <si>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</si>
  <si>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</si>
  <si>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</si>
  <si>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</si>
  <si>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</si>
  <si>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</si>
  <si>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</si>
  <si>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</si>
  <si>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</si>
  <si>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</si>
  <si>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</si>
  <si>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</si>
  <si>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</si>
  <si>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</si>
  <si>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</si>
  <si>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</si>
  <si>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</si>
  <si>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</si>
  <si>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</si>
  <si>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</si>
  <si>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</si>
  <si>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</si>
  <si>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</si>
  <si>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</si>
  <si>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</si>
  <si>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</si>
  <si>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</si>
  <si>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</si>
  <si>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</si>
  <si>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</si>
  <si>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</si>
  <si>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</si>
  <si>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</si>
  <si>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</si>
  <si>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</si>
  <si>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</si>
  <si>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</si>
  <si>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</si>
  <si>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</si>
  <si>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</si>
  <si>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</si>
  <si>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</si>
  <si>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</si>
  <si>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</si>
  <si>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</si>
  <si>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</si>
  <si>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</si>
  <si>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</si>
  <si>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</si>
  <si>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</si>
  <si>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</si>
  <si>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</si>
  <si>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</si>
  <si>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</si>
  <si>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</si>
  <si>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</si>
  <si>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</si>
  <si>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</si>
  <si>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</si>
  <si>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</si>
  <si>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</si>
  <si>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</si>
  <si>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</si>
  <si>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</si>
  <si>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</si>
  <si>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</si>
  <si>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</si>
  <si>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</si>
  <si>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</si>
  <si>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</si>
  <si>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</si>
  <si>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</si>
  <si>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</si>
  <si>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</si>
  <si>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</si>
  <si>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</si>
  <si>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</si>
  <si>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</si>
  <si>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</si>
  <si>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</si>
  <si>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</si>
  <si>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</si>
  <si>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</si>
  <si>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</si>
  <si>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</si>
  <si>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</si>
  <si>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</si>
  <si>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</si>
  <si>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</si>
  <si>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</si>
  <si>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</si>
  <si>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</si>
  <si>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</si>
  <si>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</si>
  <si>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</si>
  <si>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</si>
  <si>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</si>
  <si>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</si>
  <si>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</si>
  <si>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</si>
  <si>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</si>
  <si>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</si>
  <si>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</si>
  <si>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</si>
  <si>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</si>
  <si>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</si>
  <si>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</si>
  <si>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</si>
  <si>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</si>
  <si>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</si>
  <si>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</si>
  <si>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</si>
  <si>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</si>
  <si>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</si>
  <si>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</si>
  <si>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</si>
  <si>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</si>
  <si>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</si>
  <si>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</si>
  <si>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</si>
  <si>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</si>
  <si>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</si>
  <si>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</si>
  <si>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</si>
  <si>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</si>
  <si>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</si>
  <si>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</si>
  <si>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</si>
  <si>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</si>
  <si>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</si>
  <si>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</si>
  <si>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</si>
  <si>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</si>
  <si>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</si>
  <si>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</si>
  <si>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</si>
  <si>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</si>
  <si>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</si>
  <si>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</si>
  <si>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</si>
  <si>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</si>
  <si>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</si>
  <si>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</si>
  <si>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</si>
  <si>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</si>
  <si>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</si>
  <si>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</si>
  <si>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</si>
  <si>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</si>
  <si>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</si>
  <si>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</si>
  <si>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</si>
  <si>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</si>
  <si>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</si>
  <si>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</si>
  <si>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</si>
  <si>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</si>
  <si>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</si>
  <si>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</si>
  <si>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</si>
  <si>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</si>
  <si>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</si>
  <si>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</si>
  <si>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</si>
  <si>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</si>
  <si>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</si>
  <si>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</si>
  <si>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</si>
  <si>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</si>
  <si>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</si>
  <si>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</si>
  <si>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</si>
  <si>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</si>
  <si>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</si>
  <si>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</si>
  <si>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</si>
  <si>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</si>
  <si>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</si>
  <si>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</si>
  <si>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</si>
  <si>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</si>
  <si>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</si>
  <si>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</si>
  <si>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</si>
  <si>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</si>
  <si>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</si>
  <si>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</si>
  <si>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</si>
  <si>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</si>
  <si>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</si>
  <si>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</si>
  <si>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</si>
  <si>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</si>
  <si>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</si>
  <si>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</si>
  <si>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</si>
  <si>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</si>
  <si>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</si>
  <si>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</si>
  <si>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</si>
  <si>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</si>
  <si>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</si>
  <si>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</si>
  <si>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</si>
  <si>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</si>
  <si>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</si>
  <si>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</si>
  <si>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</si>
  <si>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</si>
  <si>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</si>
  <si>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</si>
  <si>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</si>
  <si>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</si>
  <si>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</si>
  <si>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</si>
  <si>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</si>
  <si>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</si>
  <si>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</si>
  <si>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</si>
  <si>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</si>
  <si>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</si>
  <si>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</si>
  <si>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</si>
  <si>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</si>
  <si>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</si>
  <si>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</si>
  <si>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</si>
  <si>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</si>
  <si>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</si>
  <si>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</si>
  <si>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</si>
  <si>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</si>
  <si>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</si>
  <si>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</si>
  <si>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</si>
  <si>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</si>
  <si>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</si>
  <si>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</si>
  <si>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</si>
  <si>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</si>
  <si>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</si>
  <si>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</si>
  <si>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</si>
  <si>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</si>
  <si>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</si>
  <si>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</si>
  <si>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</si>
  <si>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</si>
  <si>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</si>
  <si>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</si>
  <si>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</si>
  <si>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</si>
  <si>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</si>
  <si>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</si>
  <si>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</si>
  <si>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</si>
  <si>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</si>
  <si>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</si>
  <si>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</si>
  <si>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</si>
  <si>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</si>
  <si>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</si>
  <si>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</si>
  <si>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</si>
  <si>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</si>
  <si>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</si>
  <si>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</si>
  <si>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</si>
  <si>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</si>
  <si>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</si>
  <si>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</si>
  <si>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</si>
  <si>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</si>
  <si>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</si>
  <si>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</si>
  <si>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</si>
  <si>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</si>
  <si>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</si>
  <si>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</si>
  <si>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</si>
  <si>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</si>
  <si>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</si>
  <si>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</si>
  <si>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</si>
  <si>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</si>
  <si>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</si>
  <si>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</si>
  <si>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</si>
  <si>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</si>
  <si>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</si>
  <si>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</si>
  <si>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</si>
  <si>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</si>
  <si>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</si>
  <si>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</si>
  <si>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</si>
  <si>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</si>
  <si>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</si>
  <si>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</si>
  <si>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</si>
  <si>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</si>
  <si>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</si>
  <si>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</si>
  <si>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</si>
  <si>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</si>
  <si>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</si>
  <si>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</si>
  <si>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</si>
  <si>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</si>
  <si>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</si>
  <si>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</si>
  <si>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</si>
  <si>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</si>
  <si>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</si>
  <si>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</si>
  <si>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</si>
  <si>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</si>
  <si>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</si>
  <si>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</si>
  <si>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</si>
  <si>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</si>
  <si>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</si>
  <si>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</si>
  <si>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</si>
  <si>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</si>
  <si>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</si>
  <si>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</si>
  <si>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</si>
  <si>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</si>
  <si>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</si>
  <si>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</si>
  <si>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</si>
  <si>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</si>
  <si>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</si>
  <si>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</si>
  <si>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</si>
  <si>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</si>
  <si>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</si>
  <si>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</si>
  <si>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</si>
  <si>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</si>
  <si>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</si>
  <si>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</si>
  <si>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</si>
  <si>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</si>
  <si>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</si>
  <si>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</si>
  <si>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</si>
  <si>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</si>
  <si>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</si>
  <si>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</si>
  <si>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</si>
  <si>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</si>
  <si>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</si>
  <si>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</si>
  <si>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</si>
  <si>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</si>
  <si>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</si>
  <si>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</si>
  <si>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</si>
  <si>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</si>
  <si>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</si>
  <si>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</si>
  <si>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</si>
  <si>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</si>
  <si>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</si>
  <si>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</si>
  <si>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</si>
  <si>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</si>
  <si>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</si>
  <si>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</si>
  <si>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</si>
  <si>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</si>
  <si>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</si>
  <si>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</si>
  <si>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</si>
  <si>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</si>
  <si>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</si>
  <si>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</si>
  <si>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</si>
  <si>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</si>
  <si>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</si>
  <si>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</si>
  <si>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</si>
  <si>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</si>
  <si>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</si>
  <si>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</si>
  <si>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</si>
  <si>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</si>
  <si>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</si>
  <si>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</si>
  <si>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</si>
  <si>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</si>
  <si>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</si>
  <si>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</si>
  <si>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</si>
  <si>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</si>
  <si>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</si>
  <si>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</si>
  <si>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</si>
  <si>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</si>
  <si>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</si>
  <si>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</si>
  <si>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</si>
  <si>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</si>
  <si>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</si>
  <si>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</si>
  <si>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</si>
  <si>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</si>
  <si>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</si>
  <si>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</si>
  <si>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</si>
  <si>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</si>
  <si>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</si>
  <si>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</si>
  <si>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</si>
  <si>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</si>
  <si>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</si>
  <si>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</si>
  <si>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</si>
  <si>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</si>
  <si>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</si>
  <si>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</si>
  <si>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</si>
  <si>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</si>
  <si>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</si>
  <si>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</si>
  <si>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</si>
  <si>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</si>
  <si>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</si>
  <si>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</si>
  <si>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</si>
  <si>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</si>
  <si>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</si>
  <si>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</si>
  <si>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</si>
  <si>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</si>
  <si>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</si>
  <si>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</si>
  <si>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</si>
  <si>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</si>
  <si>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</si>
  <si>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</si>
  <si>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</si>
  <si>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</si>
  <si>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</si>
  <si>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</si>
  <si>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</si>
  <si>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</si>
  <si>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</si>
  <si>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</si>
  <si>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</si>
  <si>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</si>
  <si>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</si>
  <si>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</si>
  <si>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</si>
  <si>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</si>
  <si>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</si>
  <si>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</si>
  <si>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</si>
  <si>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</si>
  <si>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</si>
  <si>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</si>
  <si>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</si>
  <si>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</si>
  <si>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</si>
  <si>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</si>
  <si>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</si>
  <si>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</si>
  <si>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</si>
  <si>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</si>
  <si>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</si>
  <si>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</si>
  <si>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</si>
  <si>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</si>
  <si>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</si>
  <si>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</si>
  <si>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</si>
  <si>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</si>
  <si>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</si>
  <si>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</si>
  <si>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</si>
  <si>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</si>
  <si>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</si>
  <si>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</si>
  <si>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</si>
  <si>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</si>
  <si>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</si>
  <si>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</si>
  <si>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</si>
  <si>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</si>
  <si>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</si>
  <si>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</si>
  <si>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</si>
  <si>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</si>
  <si>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</si>
  <si>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</si>
  <si>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</si>
  <si>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</si>
  <si>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</si>
  <si>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</si>
  <si>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</si>
  <si>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</si>
  <si>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</si>
  <si>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</si>
  <si>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</si>
  <si>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</si>
  <si>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</si>
  <si>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</si>
  <si>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</si>
  <si>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</si>
  <si>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</si>
  <si>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</si>
  <si>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</si>
  <si>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</si>
  <si>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</si>
  <si>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</si>
  <si>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</si>
  <si>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</si>
  <si>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</si>
  <si>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</si>
  <si>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</si>
  <si>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</si>
  <si>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</si>
  <si>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</si>
  <si>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</si>
  <si>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</si>
  <si>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</si>
  <si>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</si>
  <si>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</si>
  <si>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</si>
  <si>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</si>
  <si>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</si>
  <si>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</si>
  <si>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</si>
  <si>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</si>
  <si>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</si>
  <si>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</si>
  <si>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</si>
  <si>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</si>
  <si>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</si>
  <si>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</si>
  <si>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</si>
  <si>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</si>
  <si>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</si>
  <si>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</si>
  <si>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</si>
  <si>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</si>
  <si>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</si>
  <si>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</si>
  <si>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</si>
  <si>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</si>
  <si>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</si>
  <si>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</si>
  <si>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</si>
  <si>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</si>
  <si>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</si>
  <si>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</si>
  <si>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</si>
  <si>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</si>
  <si>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</si>
  <si>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</si>
  <si>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</si>
  <si>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</si>
  <si>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</si>
  <si>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</si>
  <si>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</si>
  <si>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</si>
  <si>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</si>
  <si>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</si>
  <si>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</si>
  <si>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</si>
  <si>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</si>
  <si>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</si>
  <si>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</si>
  <si>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</si>
  <si>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</si>
  <si>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</si>
  <si>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</si>
  <si>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</si>
  <si>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</si>
  <si>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</si>
  <si>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</si>
  <si>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</si>
  <si>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</si>
  <si>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</si>
  <si>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</si>
  <si>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</si>
  <si>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</si>
  <si>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</si>
  <si>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</si>
  <si>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</si>
  <si>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</si>
  <si>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</si>
  <si>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</si>
  <si>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</si>
  <si>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</si>
  <si>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</si>
  <si>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</si>
  <si>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</si>
  <si>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</si>
  <si>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</si>
  <si>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</si>
  <si>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</si>
  <si>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</si>
  <si>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</si>
  <si>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</si>
  <si>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</si>
  <si>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</si>
  <si>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</si>
  <si>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</si>
  <si>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</si>
  <si>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</si>
  <si>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</si>
  <si>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</si>
  <si>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</si>
  <si>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</si>
  <si>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</si>
  <si>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</si>
  <si>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</si>
  <si>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</si>
  <si>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</si>
  <si>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</si>
  <si>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</si>
  <si>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</si>
  <si>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</si>
  <si>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</si>
  <si>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</si>
  <si>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</si>
  <si>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</si>
  <si>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</si>
  <si>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</si>
  <si>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</si>
  <si>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</si>
  <si>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</si>
  <si>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</si>
  <si>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</si>
  <si>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</si>
  <si>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</si>
  <si>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</si>
  <si>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</si>
  <si>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</si>
  <si>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</si>
  <si>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</si>
  <si>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</si>
  <si>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</si>
  <si>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</si>
  <si>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</si>
  <si>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</si>
  <si>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</si>
  <si>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</si>
  <si>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</si>
  <si>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</si>
  <si>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</si>
  <si>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</si>
  <si>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</si>
  <si>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</si>
  <si>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</si>
  <si>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</si>
  <si>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</si>
  <si>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</si>
  <si>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</si>
  <si>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</si>
  <si>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</si>
  <si>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</si>
  <si>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</si>
  <si>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</si>
  <si>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</si>
  <si>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</si>
  <si>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</si>
  <si>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</si>
  <si>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</si>
  <si>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</si>
  <si>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</si>
  <si>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</si>
  <si>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</si>
  <si>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</si>
  <si>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</si>
  <si>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</si>
  <si>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</si>
  <si>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</si>
  <si>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</si>
  <si>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</si>
  <si>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</si>
  <si>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</si>
  <si>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</si>
  <si>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</si>
  <si>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</si>
  <si>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</si>
  <si>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</si>
  <si>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</si>
  <si>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</si>
  <si>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</si>
  <si>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</si>
  <si>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</si>
  <si>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</si>
  <si>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</si>
  <si>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</si>
  <si>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</si>
  <si>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</si>
  <si>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</si>
  <si>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</si>
  <si>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</si>
  <si>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</si>
  <si>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</si>
  <si>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</si>
  <si>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</si>
  <si>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</si>
  <si>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</si>
  <si>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</si>
  <si>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</si>
  <si>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</si>
  <si>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</si>
  <si>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</si>
  <si>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</si>
  <si>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</si>
  <si>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</si>
  <si>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</si>
  <si>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</si>
  <si>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</si>
  <si>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</si>
  <si>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</si>
  <si>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</si>
  <si>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</si>
  <si>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</si>
  <si>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</si>
  <si>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</si>
  <si>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</si>
  <si>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</si>
  <si>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</si>
  <si>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</si>
  <si>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</si>
  <si>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</si>
  <si>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</si>
  <si>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</si>
  <si>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</si>
  <si>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</si>
  <si>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</si>
  <si>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</si>
  <si>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</si>
  <si>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</si>
  <si>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</si>
  <si>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</si>
  <si>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</si>
  <si>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</si>
  <si>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</si>
  <si>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</si>
  <si>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</si>
  <si>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</si>
  <si>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</si>
  <si>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</si>
  <si>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</si>
  <si>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</si>
  <si>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</si>
  <si>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</si>
  <si>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</si>
  <si>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</si>
  <si>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</si>
  <si>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</si>
  <si>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</si>
  <si>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</si>
  <si>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</si>
  <si>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</si>
  <si>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</si>
  <si>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</si>
  <si>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</si>
  <si>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</si>
  <si>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</si>
  <si>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</si>
  <si>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</si>
  <si>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</si>
  <si>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</si>
  <si>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</si>
  <si>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</si>
  <si>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</si>
  <si>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</si>
  <si>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</si>
  <si>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</si>
  <si>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</si>
  <si>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</si>
  <si>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</si>
  <si>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</si>
  <si>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</si>
  <si>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</si>
  <si>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</si>
  <si>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</si>
  <si>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</si>
  <si>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</si>
  <si>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</si>
  <si>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</si>
  <si>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</si>
  <si>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</si>
  <si>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</si>
  <si>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</si>
  <si>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</si>
  <si>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</si>
  <si>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</si>
  <si>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</si>
  <si>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</si>
  <si>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</si>
  <si>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</si>
  <si>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</si>
  <si>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</si>
  <si>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</si>
  <si>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</si>
  <si>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</si>
  <si>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</si>
  <si>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</si>
  <si>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</si>
  <si>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</si>
  <si>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</si>
  <si>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</si>
  <si>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</si>
  <si>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</si>
  <si>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</si>
  <si>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</si>
  <si>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</si>
  <si>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</si>
  <si>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</si>
  <si>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</si>
  <si>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</si>
  <si>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</si>
  <si>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</si>
  <si>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</si>
  <si>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</si>
  <si>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</si>
  <si>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</si>
  <si>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</si>
  <si>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</si>
  <si>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</si>
  <si>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</si>
  <si>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</si>
  <si>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</si>
  <si>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</si>
  <si>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</si>
  <si>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</si>
  <si>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</si>
  <si>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</si>
  <si>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</si>
  <si>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</si>
  <si>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</si>
  <si>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</si>
  <si>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</si>
  <si>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</si>
  <si>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</si>
  <si>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</si>
  <si>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</si>
  <si>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</si>
  <si>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</si>
  <si>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</si>
  <si>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</si>
  <si>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</si>
  <si>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</si>
  <si>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</si>
  <si>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</si>
  <si>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</si>
  <si>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</si>
  <si>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</si>
  <si>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</si>
  <si>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</si>
  <si>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</si>
  <si>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</si>
  <si>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</si>
  <si>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</si>
  <si>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</si>
  <si>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</si>
  <si>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</si>
  <si>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</si>
  <si>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</si>
  <si>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</si>
  <si>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</si>
  <si>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</si>
  <si>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</si>
  <si>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</si>
  <si>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</si>
  <si>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</si>
  <si>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</si>
  <si>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</si>
  <si>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</si>
  <si>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</si>
  <si>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</si>
  <si>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</si>
  <si>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</si>
  <si>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</si>
  <si>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</si>
  <si>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</si>
  <si>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</si>
  <si>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</si>
  <si>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</si>
  <si>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</si>
  <si>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</si>
  <si>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</si>
  <si>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</si>
  <si>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</si>
  <si>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</si>
  <si>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</si>
  <si>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</si>
  <si>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</si>
  <si>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</si>
  <si>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</si>
  <si>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</si>
  <si>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</si>
  <si>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</si>
  <si>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</si>
  <si>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</si>
  <si>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</si>
  <si>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</si>
  <si>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</si>
  <si>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</si>
  <si>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</si>
  <si>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</si>
  <si>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</si>
  <si>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</si>
  <si>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</si>
  <si>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</si>
  <si>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</si>
  <si>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</si>
  <si>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</si>
  <si>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</si>
  <si>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</si>
  <si>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</si>
  <si>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</si>
  <si>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</si>
  <si>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</si>
  <si>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</si>
  <si>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</si>
  <si>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</si>
  <si>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</si>
  <si>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</si>
  <si>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</si>
  <si>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</si>
  <si>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</si>
  <si>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</si>
  <si>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</si>
  <si>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</si>
  <si>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</si>
  <si>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</si>
  <si>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</si>
  <si>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</si>
  <si>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</si>
  <si>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</si>
  <si>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</si>
  <si>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</si>
  <si>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</si>
  <si>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</si>
  <si>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</si>
  <si>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</si>
  <si>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</si>
  <si>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</si>
  <si>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</si>
  <si>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</si>
  <si>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</si>
  <si>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</si>
  <si>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</si>
  <si>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</si>
  <si>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</si>
  <si>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</si>
  <si>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</si>
  <si>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</si>
  <si>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</si>
  <si>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</si>
  <si>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</si>
  <si>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</si>
  <si>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</si>
  <si>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</si>
  <si>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</si>
  <si>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</si>
  <si>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</si>
  <si>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</si>
  <si>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</si>
  <si>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</si>
  <si>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</si>
  <si>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</si>
  <si>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</si>
  <si>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</si>
  <si>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</si>
  <si>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</si>
  <si>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</si>
  <si>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</si>
  <si>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</si>
  <si>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</si>
  <si>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</si>
  <si>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</si>
  <si>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</si>
  <si>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</si>
  <si>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</si>
  <si>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</si>
  <si>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</si>
  <si>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</si>
  <si>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</si>
  <si>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</si>
  <si>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</si>
  <si>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</si>
  <si>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</si>
  <si>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</si>
  <si>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</si>
  <si>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</si>
  <si>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</si>
  <si>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</si>
  <si>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</si>
  <si>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</si>
  <si>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</si>
  <si>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</si>
  <si>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</si>
  <si>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</si>
  <si>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</si>
  <si>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</si>
  <si>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</si>
  <si>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</si>
  <si>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</si>
  <si>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</si>
  <si>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</si>
  <si>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</si>
  <si>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</si>
  <si>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</si>
  <si>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</si>
  <si>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</si>
  <si>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</si>
  <si>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</si>
  <si>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</si>
  <si>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</si>
  <si>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</si>
  <si>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</si>
  <si>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</si>
  <si>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</si>
  <si>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</si>
  <si>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</si>
  <si>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</si>
  <si>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</si>
  <si>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</si>
  <si>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</si>
  <si>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</si>
  <si>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</si>
  <si>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</si>
  <si>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</si>
  <si>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</si>
  <si>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</si>
  <si>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</si>
  <si>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</si>
  <si>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</si>
  <si>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</si>
  <si>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</si>
  <si>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</si>
  <si>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</si>
  <si>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</si>
  <si>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</si>
  <si>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</si>
  <si>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</si>
  <si>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</si>
  <si>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</si>
  <si>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</si>
  <si>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</si>
  <si>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</si>
  <si>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</si>
  <si>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</si>
  <si>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</si>
  <si>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</si>
  <si>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</si>
  <si>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</si>
  <si>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</si>
  <si>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</si>
  <si>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</si>
  <si>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</si>
  <si>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</si>
  <si>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</si>
  <si>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</si>
  <si>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</si>
  <si>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</si>
  <si>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</si>
  <si>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</si>
  <si>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</si>
  <si>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</si>
  <si>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</si>
  <si>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</si>
  <si>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</si>
  <si>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</si>
  <si>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</si>
  <si>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</si>
  <si>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</si>
  <si>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</si>
  <si>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</si>
  <si>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</si>
  <si>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</si>
  <si>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</si>
  <si>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</si>
  <si>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</si>
  <si>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</si>
  <si>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</si>
  <si>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</si>
  <si>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</si>
  <si>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</si>
  <si>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</si>
  <si>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</si>
  <si>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</si>
  <si>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</si>
  <si>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</si>
  <si>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</si>
  <si>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</si>
  <si>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</si>
  <si>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</si>
  <si>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</si>
  <si>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</si>
  <si>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</si>
  <si>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</si>
  <si>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</si>
  <si>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</si>
  <si>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</si>
  <si>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</si>
  <si>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</si>
  <si>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</si>
  <si>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</si>
  <si>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</si>
  <si>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</si>
  <si>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</si>
  <si>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</si>
  <si>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</si>
  <si>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</si>
  <si>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</si>
  <si>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</si>
  <si>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</si>
  <si>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</si>
  <si>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</si>
  <si>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</si>
  <si>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</si>
  <si>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</si>
  <si>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</si>
  <si>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</si>
  <si>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</si>
  <si>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</si>
  <si>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</si>
  <si>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</si>
  <si>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</si>
  <si>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</si>
  <si>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</si>
  <si>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</si>
  <si>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</si>
  <si>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</si>
  <si>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</si>
  <si>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</si>
  <si>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</si>
  <si>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</si>
  <si>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</si>
  <si>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</si>
  <si>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</si>
  <si>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</si>
  <si>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</si>
  <si>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</si>
  <si>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</si>
  <si>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</si>
  <si>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</si>
  <si>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</si>
  <si>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</si>
  <si>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</si>
  <si>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</si>
  <si>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</si>
  <si>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</si>
  <si>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</si>
  <si>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</si>
  <si>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</si>
  <si>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</si>
  <si>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</si>
  <si>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</si>
  <si>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</si>
  <si>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</si>
  <si>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</si>
  <si>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</si>
  <si>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</si>
  <si>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</si>
  <si>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</si>
  <si>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</si>
  <si>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</si>
  <si>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</si>
  <si>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</si>
  <si>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</si>
  <si>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</si>
  <si>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</si>
  <si>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</si>
  <si>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</si>
  <si>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</si>
  <si>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</si>
  <si>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</si>
  <si>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</si>
  <si>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</si>
  <si>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</si>
  <si>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</si>
  <si>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</si>
  <si>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</si>
  <si>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</si>
  <si>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</si>
  <si>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</si>
  <si>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</si>
  <si>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</si>
  <si>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</si>
  <si>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</si>
  <si>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</si>
  <si>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</si>
  <si>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</si>
  <si>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</si>
  <si>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</si>
  <si>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</si>
  <si>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</si>
  <si>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</si>
  <si>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</si>
  <si>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</si>
  <si>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</si>
  <si>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</si>
  <si>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</si>
  <si>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</si>
  <si>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</si>
  <si>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</si>
  <si>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</si>
  <si>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</si>
  <si>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</si>
  <si>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</si>
  <si>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</si>
  <si>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</si>
  <si>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</si>
  <si>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</si>
  <si>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</si>
  <si>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</si>
  <si>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</si>
  <si>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</si>
  <si>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</si>
  <si>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</si>
  <si>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</si>
  <si>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</si>
  <si>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</si>
  <si>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</si>
  <si>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</si>
  <si>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</si>
  <si>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</si>
  <si>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</si>
  <si>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</si>
  <si>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</si>
  <si>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</si>
  <si>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</si>
  <si>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</si>
  <si>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</si>
  <si>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</si>
  <si>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</si>
  <si>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</si>
  <si>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</si>
  <si>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</si>
  <si>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</si>
  <si>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</si>
  <si>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</si>
  <si>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</si>
  <si>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</si>
  <si>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</si>
  <si>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</si>
  <si>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</si>
  <si>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</si>
  <si>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</si>
  <si>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</si>
  <si>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</si>
  <si>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</si>
  <si>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</si>
  <si>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</si>
  <si>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</si>
  <si>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</si>
  <si>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</si>
  <si>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</si>
  <si>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</si>
  <si>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</si>
  <si>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</si>
  <si>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</si>
  <si>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</si>
  <si>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</si>
  <si>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</si>
  <si>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</si>
  <si>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</si>
  <si>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</si>
  <si>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</si>
  <si>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</si>
  <si>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</si>
  <si>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</si>
  <si>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</si>
  <si>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</si>
  <si>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</si>
  <si>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</si>
  <si>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</si>
  <si>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</si>
  <si>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</si>
  <si>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</si>
  <si>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</si>
  <si>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</si>
  <si>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</si>
  <si>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</si>
  <si>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</si>
  <si>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</si>
  <si>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</si>
  <si>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</si>
  <si>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</si>
  <si>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</si>
  <si>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</si>
  <si>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</si>
  <si>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</si>
  <si>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</si>
  <si>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</si>
  <si>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</si>
  <si>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</si>
  <si>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</si>
  <si>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</si>
  <si>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</si>
  <si>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</si>
  <si>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</si>
  <si>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</si>
  <si>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</si>
  <si>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</si>
  <si>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</si>
  <si>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</si>
  <si>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</si>
  <si>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</si>
  <si>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</si>
  <si>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</si>
  <si>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</si>
  <si>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</si>
  <si>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</si>
  <si>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</si>
  <si>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</si>
  <si>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</si>
  <si>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</si>
  <si>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</si>
  <si>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</si>
  <si>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</si>
  <si>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</si>
  <si>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</si>
  <si>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</si>
  <si>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</si>
  <si>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</si>
  <si>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</si>
  <si>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</si>
  <si>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</si>
  <si>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</si>
  <si>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</si>
  <si>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</si>
  <si>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</si>
  <si>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</si>
  <si>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</si>
  <si>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</si>
  <si>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</si>
  <si>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</si>
  <si>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</si>
  <si>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</si>
  <si>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</si>
  <si>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</si>
  <si>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</si>
  <si>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</si>
  <si>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</si>
  <si>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</si>
  <si>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</si>
  <si>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</si>
  <si>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</si>
  <si>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</si>
  <si>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</si>
  <si>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</si>
  <si>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</si>
  <si>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</si>
  <si>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</si>
  <si>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</si>
  <si>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</si>
  <si>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</si>
  <si>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</si>
  <si>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</si>
  <si>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</si>
  <si>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</si>
  <si>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</si>
  <si>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</si>
  <si>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</si>
  <si>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</si>
  <si>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</si>
  <si>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</si>
  <si>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</si>
  <si>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</si>
  <si>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</si>
  <si>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</si>
  <si>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</si>
  <si>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</si>
  <si>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</si>
  <si>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</si>
  <si>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</si>
  <si>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</si>
  <si>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</si>
  <si>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</si>
  <si>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</si>
  <si>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</si>
  <si>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</si>
  <si>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</si>
  <si>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</si>
  <si>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</si>
  <si>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</si>
  <si>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</si>
  <si>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</si>
  <si>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</si>
  <si>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</si>
  <si>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</si>
  <si>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</si>
  <si>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</si>
  <si>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</si>
  <si>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</si>
  <si>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</si>
  <si>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</si>
  <si>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</si>
  <si>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</si>
  <si>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</si>
  <si>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</si>
  <si>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</si>
  <si>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</si>
  <si>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</si>
  <si>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</si>
  <si>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</si>
  <si>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</si>
  <si>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</si>
  <si>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</si>
  <si>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</si>
  <si>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</si>
  <si>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</si>
  <si>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</si>
  <si>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</si>
  <si>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</si>
  <si>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</si>
  <si>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</si>
  <si>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</si>
  <si>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</si>
  <si>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</si>
  <si>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</si>
  <si>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</si>
  <si>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</si>
  <si>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</si>
  <si>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</si>
  <si>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</si>
  <si>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</si>
  <si>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</si>
  <si>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</si>
  <si>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</si>
  <si>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</si>
  <si>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</si>
  <si>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</si>
  <si>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</si>
  <si>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</si>
  <si>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</si>
  <si>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</si>
  <si>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</si>
  <si>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</si>
  <si>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</si>
  <si>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</si>
  <si>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</si>
  <si>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</si>
  <si>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</si>
  <si>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</si>
  <si>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</si>
  <si>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</si>
  <si>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</si>
  <si>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</si>
  <si>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</si>
  <si>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</si>
  <si>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</si>
  <si>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</si>
  <si>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</si>
  <si>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</si>
  <si>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</si>
  <si>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</si>
  <si>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</si>
  <si>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</si>
  <si>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</si>
  <si>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</si>
  <si>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</si>
  <si>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</si>
  <si>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</si>
  <si>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</si>
  <si>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</si>
  <si>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</si>
  <si>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</si>
  <si>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</si>
  <si>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</si>
  <si>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</si>
  <si>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</si>
  <si>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</si>
  <si>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</si>
  <si>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</si>
  <si>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</si>
  <si>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</si>
  <si>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</si>
  <si>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</si>
  <si>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</si>
  <si>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</si>
  <si>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</si>
  <si>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</si>
  <si>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</si>
  <si>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</si>
  <si>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</si>
  <si>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</si>
  <si>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</si>
  <si>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</si>
  <si>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</si>
  <si>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</si>
  <si>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</si>
  <si>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</si>
  <si>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</si>
  <si>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</si>
  <si>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</si>
  <si>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</si>
  <si>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</si>
  <si>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</si>
  <si>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</si>
  <si>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</si>
  <si>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</si>
  <si>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</si>
  <si>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</si>
  <si>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</si>
  <si>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</si>
  <si>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</si>
  <si>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</si>
  <si>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</si>
  <si>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</si>
  <si>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</si>
  <si>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</si>
  <si>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</si>
  <si>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</si>
  <si>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</si>
  <si>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</si>
  <si>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</si>
  <si>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</si>
  <si>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</si>
  <si>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</si>
  <si>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</si>
  <si>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</si>
  <si>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</si>
  <si>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</si>
  <si>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</si>
  <si>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</si>
  <si>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</si>
  <si>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</si>
  <si>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</si>
  <si>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</si>
  <si>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</si>
  <si>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</si>
  <si>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</si>
  <si>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</si>
  <si>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</si>
  <si>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</si>
  <si>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</si>
  <si>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</si>
  <si>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</si>
  <si>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</si>
  <si>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</si>
  <si>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</si>
  <si>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</si>
  <si>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</si>
  <si>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</si>
  <si>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</si>
  <si>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</si>
  <si>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</si>
  <si>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</si>
  <si>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</si>
  <si>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</si>
  <si>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</si>
  <si>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</si>
  <si>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</si>
  <si>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</si>
  <si>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</si>
  <si>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</si>
  <si>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</si>
  <si>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</si>
  <si>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</si>
  <si>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</si>
  <si>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</si>
  <si>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</si>
  <si>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</si>
  <si>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</si>
  <si>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</si>
  <si>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</si>
  <si>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</si>
  <si>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</si>
  <si>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</si>
  <si>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</si>
  <si>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</si>
  <si>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</si>
  <si>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</si>
  <si>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</si>
  <si>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</si>
  <si>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</si>
  <si>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</si>
  <si>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</si>
  <si>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</si>
  <si>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</si>
  <si>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</si>
  <si>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</si>
  <si>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</si>
  <si>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</si>
  <si>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</si>
  <si>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</si>
  <si>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</si>
  <si>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</si>
  <si>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</si>
  <si>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</si>
  <si>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</si>
  <si>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</si>
  <si>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</si>
  <si>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</si>
  <si>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</si>
  <si>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</si>
  <si>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</si>
  <si>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</si>
  <si>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</si>
  <si>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</si>
  <si>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</si>
  <si>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</si>
  <si>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</si>
  <si>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</si>
  <si>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</si>
  <si>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</si>
  <si>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</si>
  <si>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</si>
  <si>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</si>
  <si>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</si>
  <si>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</si>
  <si>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</si>
  <si>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</si>
  <si>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</si>
  <si>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</si>
  <si>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</si>
  <si>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</si>
  <si>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</si>
  <si>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</si>
  <si>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</si>
  <si>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</si>
  <si>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</si>
  <si>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</si>
  <si>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</si>
  <si>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</si>
  <si>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</si>
  <si>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</si>
  <si>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</si>
  <si>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</si>
  <si>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</si>
  <si>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</si>
  <si>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</si>
  <si>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</si>
  <si>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</si>
  <si>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</si>
  <si>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</si>
  <si>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</si>
  <si>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</si>
  <si>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</si>
  <si>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</si>
  <si>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</si>
  <si>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</si>
  <si>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</si>
  <si>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</si>
  <si>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</si>
  <si>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</si>
  <si>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</si>
  <si>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</si>
  <si>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</si>
  <si>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</si>
  <si>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</si>
  <si>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</si>
  <si>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</si>
  <si>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</si>
  <si>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</si>
  <si>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</si>
  <si>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</si>
  <si>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</si>
  <si>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</si>
  <si>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</si>
  <si>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</si>
  <si>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</si>
  <si>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</si>
  <si>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</si>
  <si>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</si>
  <si>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</si>
  <si>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</si>
  <si>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</si>
  <si>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</si>
  <si>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</si>
  <si>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</si>
  <si>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</si>
  <si>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</si>
  <si>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</si>
  <si>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</si>
  <si>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</si>
  <si>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</si>
  <si>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</si>
  <si>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</si>
  <si>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</si>
  <si>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</si>
  <si>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</si>
  <si>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</si>
  <si>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</si>
  <si>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</si>
  <si>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</si>
  <si>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</si>
  <si>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</si>
  <si>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</si>
  <si>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</si>
  <si>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</si>
  <si>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</si>
  <si>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</si>
  <si>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</si>
  <si>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</si>
  <si>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</si>
  <si>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</si>
  <si>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</si>
  <si>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</si>
  <si>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</si>
  <si>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</si>
  <si>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</si>
  <si>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</si>
  <si>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</si>
  <si>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</si>
  <si>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</si>
  <si>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</si>
  <si>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</si>
  <si>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</si>
  <si>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</si>
  <si>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</si>
  <si>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</si>
  <si>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</si>
  <si>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</si>
  <si>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</si>
  <si>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</si>
  <si>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</si>
  <si>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</si>
  <si>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</si>
  <si>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</si>
  <si>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</si>
  <si>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</si>
  <si>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</si>
  <si>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</si>
  <si>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</si>
  <si>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</si>
  <si>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</si>
  <si>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</si>
  <si>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</si>
  <si>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</si>
  <si>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</si>
  <si>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</si>
  <si>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</si>
  <si>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</si>
  <si>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</si>
  <si>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</si>
  <si>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</si>
  <si>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</si>
  <si>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</si>
  <si>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</si>
  <si>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</si>
  <si>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</si>
  <si>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</si>
  <si>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</si>
  <si>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</si>
  <si>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</si>
  <si>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</si>
  <si>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</si>
  <si>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</si>
  <si>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</si>
  <si>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</si>
  <si>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</si>
  <si>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</si>
  <si>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</si>
  <si>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</si>
  <si>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</si>
  <si>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</si>
  <si>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</si>
  <si>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</si>
  <si>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</si>
  <si>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</si>
  <si>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</si>
  <si>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</si>
  <si>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</si>
  <si>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</si>
  <si>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</si>
  <si>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</si>
  <si>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</si>
  <si>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</si>
  <si>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</si>
  <si>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</si>
  <si>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</si>
  <si>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</si>
  <si>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</si>
  <si>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</si>
  <si>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</si>
  <si>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</si>
  <si>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</si>
  <si>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</si>
  <si>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</si>
  <si>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</si>
  <si>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</si>
  <si>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</si>
  <si>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</si>
  <si>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</si>
  <si>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</si>
  <si>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</si>
  <si>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</si>
  <si>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</si>
  <si>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</si>
  <si>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</si>
  <si>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</si>
  <si>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</si>
  <si>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</si>
  <si>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</si>
  <si>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</si>
  <si>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</si>
  <si>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</si>
  <si>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</si>
  <si>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</si>
  <si>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</si>
  <si>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</si>
  <si>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</si>
  <si>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</si>
  <si>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</si>
  <si>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</si>
  <si>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</si>
  <si>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</si>
  <si>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</si>
  <si>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</si>
  <si>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</si>
  <si>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</si>
  <si>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</si>
  <si>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</si>
  <si>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</si>
  <si>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</si>
  <si>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</si>
  <si>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</si>
  <si>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</si>
  <si>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</si>
  <si>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</si>
  <si>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</si>
  <si>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</si>
  <si>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</si>
  <si>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</si>
  <si>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</si>
  <si>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</si>
  <si>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</si>
  <si>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</si>
  <si>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</si>
  <si>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</si>
  <si>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</si>
  <si>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</si>
  <si>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</si>
  <si>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</si>
  <si>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</si>
  <si>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</si>
  <si>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</si>
  <si>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</si>
  <si>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</si>
  <si>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</si>
  <si>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</si>
  <si>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</si>
  <si>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</si>
  <si>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</si>
  <si>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</si>
  <si>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</si>
  <si>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</si>
  <si>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</si>
  <si>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</si>
  <si>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</si>
  <si>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</si>
  <si>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</si>
  <si>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</si>
  <si>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</si>
  <si>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</si>
  <si>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</si>
  <si>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</si>
  <si>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</si>
  <si>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</si>
  <si>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</si>
  <si>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</si>
  <si>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</si>
  <si>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</si>
  <si>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</si>
  <si>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</si>
  <si>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</si>
  <si>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</si>
  <si>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</si>
  <si>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</si>
  <si>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</si>
  <si>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</si>
  <si>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</si>
  <si>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</si>
  <si>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</si>
  <si>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</si>
  <si>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</si>
  <si>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</si>
  <si>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</si>
  <si>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</si>
  <si>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</si>
  <si>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</si>
  <si>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</si>
  <si>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</si>
  <si>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</si>
  <si>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</si>
  <si>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</si>
  <si>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</si>
  <si>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</si>
  <si>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</si>
  <si>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</si>
  <si>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</si>
  <si>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</si>
  <si>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</si>
  <si>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</si>
  <si>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</si>
  <si>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</si>
  <si>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</si>
  <si>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</si>
  <si>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</si>
  <si>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</si>
  <si>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</si>
  <si>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</si>
  <si>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</si>
  <si>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</si>
  <si>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</si>
  <si>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</si>
  <si>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</si>
  <si>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</si>
  <si>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</si>
  <si>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</si>
  <si>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</si>
  <si>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</si>
  <si>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</si>
  <si>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</si>
  <si>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</si>
  <si>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</si>
  <si>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</si>
  <si>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</si>
  <si>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</si>
  <si>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</si>
  <si>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</si>
  <si>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</si>
  <si>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</si>
  <si>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</si>
  <si>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</si>
  <si>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</si>
  <si>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</si>
  <si>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</si>
  <si>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</si>
  <si>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</si>
  <si>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</si>
  <si>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</si>
  <si>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</si>
  <si>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</si>
  <si>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</si>
  <si>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</si>
  <si>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</si>
  <si>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</si>
  <si>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</si>
  <si>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</si>
  <si>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</si>
  <si>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</si>
  <si>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</si>
  <si>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</si>
  <si>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</si>
  <si>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</si>
  <si>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</si>
  <si>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</si>
  <si>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</si>
  <si>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</si>
  <si>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</si>
  <si>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</si>
  <si>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</si>
  <si>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</si>
  <si>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</si>
  <si>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</si>
  <si>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</si>
  <si>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</si>
  <si>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</si>
  <si>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</si>
  <si>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</si>
  <si>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</si>
  <si>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</si>
  <si>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</si>
  <si>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</si>
  <si>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</si>
  <si>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</si>
  <si>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</si>
  <si>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</si>
  <si>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</si>
  <si>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</si>
  <si>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</si>
  <si>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</si>
  <si>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</si>
  <si>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</si>
  <si>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</si>
  <si>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</si>
  <si>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</si>
  <si>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</si>
  <si>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</si>
  <si>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</si>
  <si>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</si>
  <si>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</si>
  <si>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</si>
  <si>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</si>
  <si>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</si>
  <si>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</si>
  <si>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</si>
  <si>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</si>
  <si>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</si>
  <si>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</si>
  <si>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</si>
  <si>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</si>
  <si>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</si>
  <si>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</si>
  <si>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</si>
  <si>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</si>
  <si>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</si>
  <si>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</si>
  <si>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</si>
  <si>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</si>
  <si>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</si>
  <si>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</si>
  <si>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</si>
  <si>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</si>
  <si>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</si>
  <si>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</si>
  <si>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</si>
  <si>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</si>
  <si>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</si>
  <si>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</si>
  <si>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</si>
  <si>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</si>
  <si>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</si>
  <si>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</si>
  <si>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</si>
  <si>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</si>
  <si>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</si>
  <si>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</si>
  <si>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</si>
  <si>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</si>
  <si>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</si>
  <si>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</si>
  <si>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</si>
  <si>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</si>
  <si>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</si>
  <si>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</si>
  <si>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</si>
  <si>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</si>
  <si>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</si>
  <si>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</si>
  <si>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</si>
  <si>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</si>
  <si>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</si>
  <si>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</si>
  <si>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</si>
  <si>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</si>
  <si>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</si>
  <si>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</si>
  <si>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</si>
  <si>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</si>
  <si>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</si>
  <si>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</si>
  <si>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</si>
  <si>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</si>
  <si>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</si>
  <si>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</si>
  <si>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</si>
  <si>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</si>
  <si>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</si>
  <si>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</si>
  <si>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</si>
  <si>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</si>
  <si>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</si>
  <si>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</si>
  <si>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</si>
  <si>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</si>
  <si>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</si>
  <si>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</si>
  <si>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</si>
  <si>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</si>
  <si>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</si>
  <si>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</si>
  <si>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</si>
  <si>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</si>
  <si>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</si>
  <si>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</si>
  <si>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</si>
  <si>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</si>
  <si>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</si>
  <si>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</si>
  <si>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</si>
  <si>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</si>
  <si>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</si>
  <si>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</si>
  <si>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</si>
  <si>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</si>
  <si>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</si>
  <si>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</si>
  <si>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</si>
  <si>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</si>
  <si>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</si>
  <si>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</si>
  <si>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</si>
  <si>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</si>
  <si>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</si>
  <si>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</si>
  <si>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</si>
  <si>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</si>
  <si>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</si>
  <si>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</si>
  <si>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</si>
  <si>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</si>
  <si>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</si>
  <si>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</si>
  <si>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</si>
  <si>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</si>
  <si>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</si>
  <si>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</si>
  <si>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</si>
  <si>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</si>
  <si>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</si>
  <si>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</si>
  <si>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</si>
  <si>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</si>
  <si>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</si>
  <si>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</si>
  <si>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</si>
  <si>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</si>
  <si>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</si>
  <si>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</si>
  <si>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</si>
  <si>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</si>
  <si>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</si>
  <si>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</si>
  <si>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</si>
  <si>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</si>
  <si>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</si>
  <si>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</si>
  <si>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</si>
  <si>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</si>
  <si>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</si>
  <si>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</si>
  <si>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</si>
  <si>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</si>
  <si>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</si>
  <si>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</si>
  <si>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</si>
  <si>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</si>
  <si>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</si>
  <si>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</si>
  <si>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</si>
  <si>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</si>
  <si>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</si>
  <si>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</si>
  <si>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</si>
  <si>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</si>
  <si>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</si>
  <si>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</si>
  <si>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</si>
  <si>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</si>
  <si>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</si>
  <si>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</si>
  <si>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</si>
  <si>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</si>
  <si>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</si>
  <si>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</si>
  <si>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</si>
  <si>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</si>
  <si>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</si>
  <si>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</si>
  <si>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</si>
  <si>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</si>
  <si>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</si>
  <si>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</si>
  <si>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</si>
  <si>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</si>
  <si>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</si>
  <si>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</si>
  <si>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</si>
  <si>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</si>
  <si>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</si>
  <si>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</si>
  <si>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</si>
  <si>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</si>
  <si>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</si>
  <si>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</si>
  <si>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</si>
  <si>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</si>
  <si>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</si>
  <si>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</si>
  <si>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</si>
  <si>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</si>
  <si>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</si>
  <si>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</si>
  <si>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</si>
  <si>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</si>
  <si>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</si>
  <si>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</si>
  <si>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</si>
  <si>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</si>
  <si>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</si>
  <si>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</si>
  <si>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</si>
  <si>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</si>
  <si>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</si>
  <si>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</si>
  <si>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</si>
  <si>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</si>
  <si>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</si>
  <si>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</si>
  <si>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</si>
  <si>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</si>
  <si>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</si>
  <si>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</si>
  <si>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</si>
  <si>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</si>
  <si>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</si>
  <si>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</si>
  <si>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</si>
  <si>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</si>
  <si>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</si>
  <si>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</si>
  <si>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</si>
  <si>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</si>
  <si>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</si>
  <si>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</si>
  <si>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</si>
  <si>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</si>
  <si>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</si>
  <si>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</si>
  <si>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</si>
  <si>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</si>
  <si>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</si>
  <si>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</si>
  <si>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</si>
  <si>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</si>
  <si>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</si>
  <si>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</si>
  <si>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</si>
  <si>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</si>
  <si>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</si>
  <si>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</si>
  <si>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</si>
  <si>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</si>
  <si>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</si>
  <si>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</si>
  <si>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</si>
  <si>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</si>
  <si>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</si>
  <si>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</si>
  <si>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</si>
  <si>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</si>
  <si>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</si>
  <si>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</si>
  <si>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</si>
  <si>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</si>
  <si>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</si>
  <si>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</si>
  <si>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</si>
  <si>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</si>
  <si>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</si>
  <si>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</si>
  <si>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</si>
  <si>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</si>
  <si>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</si>
  <si>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</si>
  <si>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</si>
  <si>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</si>
  <si>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</si>
  <si>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</si>
  <si>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</si>
  <si>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</si>
  <si>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</si>
  <si>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</si>
  <si>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</si>
  <si>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</si>
  <si>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</si>
  <si>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</si>
  <si>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</si>
  <si>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</si>
  <si>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</si>
  <si>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</si>
  <si>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</si>
  <si>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</si>
  <si>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</si>
  <si>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</si>
  <si>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</si>
  <si>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</si>
  <si>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</si>
  <si>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</si>
  <si>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</si>
  <si>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</si>
  <si>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</si>
  <si>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</si>
  <si>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</si>
  <si>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</si>
  <si>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</si>
  <si>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</si>
  <si>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</si>
  <si>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</si>
  <si>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</si>
  <si>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</si>
  <si>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</si>
  <si>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</si>
  <si>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</si>
  <si>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</si>
  <si>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</si>
  <si>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</si>
  <si>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</si>
  <si>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</si>
  <si>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</si>
  <si>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</si>
  <si>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</si>
  <si>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</si>
  <si>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</si>
  <si>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</si>
  <si>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</si>
  <si>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</si>
  <si>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</si>
  <si>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</si>
  <si>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</si>
  <si>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</si>
  <si>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</si>
  <si>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</si>
  <si>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</si>
  <si>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</si>
  <si>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</si>
  <si>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</si>
  <si>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</si>
  <si>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</si>
  <si>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</si>
  <si>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</si>
  <si>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</si>
  <si>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</si>
  <si>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</si>
  <si>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</si>
  <si>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</si>
  <si>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</si>
  <si>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</si>
  <si>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</si>
  <si>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</si>
  <si>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</si>
  <si>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</si>
  <si>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</si>
  <si>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</si>
  <si>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</si>
  <si>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</si>
  <si>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</si>
  <si>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</si>
  <si>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</si>
  <si>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</si>
  <si>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</si>
  <si>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</si>
  <si>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</si>
  <si>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</si>
  <si>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</si>
  <si>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</si>
  <si>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</si>
  <si>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</si>
  <si>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</si>
  <si>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</si>
  <si>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</si>
  <si>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</si>
  <si>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</si>
  <si>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</si>
  <si>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</si>
  <si>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</si>
  <si>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</si>
  <si>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</si>
  <si>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</si>
  <si>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</si>
  <si>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</si>
  <si>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</si>
  <si>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</si>
  <si>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</si>
  <si>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</si>
  <si>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</si>
  <si>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</si>
  <si>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</si>
  <si>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</si>
  <si>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</si>
  <si>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</si>
  <si>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</si>
  <si>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</si>
  <si>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</si>
  <si>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</si>
  <si>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</si>
  <si>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</si>
  <si>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</si>
  <si>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</si>
  <si>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</si>
  <si>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</si>
  <si>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</si>
  <si>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</si>
  <si>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</si>
  <si>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</si>
  <si>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</si>
  <si>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</si>
  <si>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</si>
  <si>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</si>
  <si>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</si>
  <si>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</si>
  <si>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</si>
  <si>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</si>
  <si>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</si>
  <si>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</si>
  <si>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</si>
  <si>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</si>
  <si>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</si>
  <si>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</si>
  <si>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</si>
  <si>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</si>
  <si>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</si>
  <si>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</si>
  <si>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</si>
  <si>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</si>
  <si>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</si>
  <si>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</si>
  <si>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</si>
  <si>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</si>
  <si>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</si>
  <si>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</si>
  <si>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</si>
  <si>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</si>
  <si>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</si>
  <si>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</si>
  <si>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</si>
  <si>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</si>
  <si>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</si>
  <si>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</si>
  <si>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</si>
  <si>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</si>
  <si>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</si>
  <si>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</si>
  <si>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</si>
  <si>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</si>
  <si>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</si>
  <si>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</si>
  <si>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</si>
  <si>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</si>
  <si>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</si>
  <si>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</si>
  <si>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</si>
  <si>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</si>
  <si>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</si>
  <si>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</si>
  <si>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</si>
  <si>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</si>
  <si>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</si>
  <si>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</si>
  <si>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</si>
  <si>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</si>
  <si>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</si>
  <si>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</si>
  <si>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</si>
  <si>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</si>
  <si>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</si>
  <si>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</si>
  <si>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</si>
  <si>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</si>
  <si>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</si>
  <si>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</si>
  <si>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</si>
  <si>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</si>
  <si>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</si>
  <si>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</si>
  <si>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</si>
  <si>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</si>
  <si>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</si>
  <si>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</si>
  <si>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</si>
  <si>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</si>
  <si>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</si>
  <si>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</si>
  <si>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</si>
  <si>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</si>
  <si>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</si>
  <si>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</si>
  <si>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</si>
  <si>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</si>
  <si>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</si>
  <si>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</si>
  <si>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</si>
  <si>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</si>
  <si>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</si>
  <si>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</si>
  <si>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</si>
  <si>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</si>
  <si>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</si>
  <si>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</si>
  <si>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</si>
  <si>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</si>
  <si>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</si>
  <si>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</si>
  <si>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</si>
  <si>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</si>
  <si>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</si>
  <si>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</si>
  <si>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</si>
  <si>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</si>
  <si>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</si>
  <si>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</si>
  <si>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</si>
  <si>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</si>
  <si>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</si>
  <si>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</si>
  <si>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</si>
  <si>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</si>
  <si>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</si>
  <si>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</si>
  <si>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</si>
  <si>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</si>
  <si>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</si>
  <si>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</si>
  <si>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</si>
  <si>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</si>
  <si>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</si>
  <si>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</si>
  <si>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</si>
  <si>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</si>
  <si>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</si>
  <si>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</si>
  <si>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</si>
  <si>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</si>
  <si>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</si>
  <si>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</si>
  <si>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</si>
  <si>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</si>
  <si>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</si>
  <si>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</si>
  <si>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</si>
  <si>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</si>
  <si>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</si>
  <si>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</si>
  <si>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</si>
  <si>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</si>
  <si>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</si>
  <si>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</si>
  <si>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</si>
  <si>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</si>
  <si>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</si>
  <si>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</si>
  <si>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</si>
  <si>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</si>
  <si>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</si>
  <si>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</si>
  <si>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</si>
  <si>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</si>
  <si>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</si>
  <si>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</si>
  <si>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</si>
  <si>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</si>
  <si>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</si>
  <si>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</si>
  <si>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</si>
  <si>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</si>
  <si>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</si>
  <si>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</si>
  <si>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</si>
  <si>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</si>
  <si>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</si>
  <si>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</si>
  <si>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</si>
  <si>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</si>
  <si>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</si>
  <si>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</si>
  <si>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</si>
  <si>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</si>
  <si>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</si>
  <si>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</si>
  <si>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</si>
  <si>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</si>
  <si>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</si>
  <si>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</si>
  <si>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</si>
  <si>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</si>
  <si>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</si>
  <si>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</si>
  <si>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</si>
  <si>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</si>
  <si>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</si>
  <si>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</si>
  <si>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</si>
  <si>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</si>
  <si>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</si>
  <si>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</si>
  <si>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</si>
  <si>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</si>
  <si>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</si>
  <si>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</si>
  <si>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</si>
  <si>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</si>
  <si>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</si>
  <si>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</si>
  <si>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</si>
  <si>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</si>
  <si>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</si>
  <si>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</si>
  <si>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</si>
  <si>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</si>
  <si>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</si>
  <si>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</si>
  <si>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</si>
  <si>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</si>
  <si>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</si>
  <si>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</si>
  <si>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</si>
  <si>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</si>
  <si>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</si>
  <si>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</si>
  <si>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</si>
  <si>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</si>
  <si>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</si>
  <si>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</si>
  <si>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</si>
  <si>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</si>
  <si>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</si>
  <si>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</si>
  <si>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</si>
  <si>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</si>
  <si>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</si>
  <si>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</si>
  <si>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</si>
  <si>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</si>
  <si>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</si>
  <si>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</si>
  <si>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</si>
  <si>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</si>
  <si>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</si>
  <si>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</si>
  <si>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</si>
  <si>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</si>
  <si>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</si>
  <si>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</si>
  <si>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</si>
  <si>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</si>
  <si>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</si>
  <si>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</si>
  <si>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</si>
  <si>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</si>
  <si>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</si>
  <si>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</si>
  <si>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</si>
  <si>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</si>
  <si>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</si>
  <si>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</si>
  <si>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</si>
  <si>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</si>
  <si>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</si>
  <si>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</si>
  <si>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</si>
  <si>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</si>
  <si>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</si>
  <si>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</si>
  <si>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</si>
  <si>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</si>
  <si>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</si>
  <si>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</si>
  <si>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</si>
  <si>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</si>
  <si>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</si>
  <si>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</si>
  <si>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</si>
  <si>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</si>
  <si>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</si>
  <si>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</si>
  <si>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</si>
  <si>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</si>
  <si>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</si>
  <si>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</si>
  <si>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</si>
  <si>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</si>
  <si>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</si>
  <si>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</si>
  <si>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</si>
  <si>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</si>
  <si>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</si>
  <si>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</si>
  <si>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</si>
  <si>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</si>
  <si>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</si>
  <si>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</si>
  <si>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</si>
  <si>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</si>
  <si>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</si>
  <si>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</si>
  <si>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</si>
  <si>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</si>
  <si>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</si>
  <si>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</si>
  <si>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</si>
  <si>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</si>
  <si>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</si>
  <si>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</si>
  <si>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</si>
  <si>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</si>
  <si>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</si>
  <si>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</si>
  <si>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</si>
  <si>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</si>
  <si>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</si>
  <si>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</si>
  <si>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</si>
  <si>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</si>
  <si>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</si>
  <si>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</si>
  <si>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</si>
  <si>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</si>
  <si>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</si>
  <si>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</si>
  <si>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</si>
  <si>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</si>
  <si>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</si>
  <si>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</si>
  <si>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</si>
  <si>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</si>
  <si>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</si>
  <si>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</si>
  <si>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</si>
  <si>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</si>
  <si>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</si>
  <si>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</si>
  <si>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</si>
  <si>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</si>
  <si>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</si>
  <si>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</si>
  <si>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</si>
  <si>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</si>
  <si>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</si>
  <si>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</si>
  <si>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</si>
  <si>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</si>
  <si>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</si>
  <si>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</si>
  <si>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</si>
  <si>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</si>
  <si>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</si>
  <si>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</si>
  <si>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</si>
  <si>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</si>
  <si>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</si>
  <si>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</si>
  <si>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</si>
  <si>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</si>
  <si>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</si>
  <si>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</si>
  <si>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</si>
  <si>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</si>
  <si>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</si>
  <si>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</si>
  <si>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</si>
  <si>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</si>
  <si>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</si>
  <si>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</si>
  <si>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</si>
  <si>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</si>
  <si>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</si>
  <si>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</si>
  <si>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</si>
  <si>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</si>
  <si>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</si>
  <si>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</si>
  <si>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</si>
  <si>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</si>
  <si>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</si>
  <si>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</si>
  <si>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</si>
  <si>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</si>
  <si>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</si>
  <si>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</si>
  <si>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</si>
  <si>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</si>
  <si>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</si>
  <si>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</si>
  <si>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</si>
  <si>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</si>
  <si>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</si>
  <si>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</si>
  <si>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</si>
  <si>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</si>
  <si>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</si>
  <si>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</si>
  <si>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</si>
  <si>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</si>
  <si>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</si>
  <si>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</si>
  <si>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</si>
  <si>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</si>
  <si>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</si>
  <si>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</si>
  <si>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</si>
  <si>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</si>
  <si>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</si>
  <si>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</si>
  <si>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</si>
  <si>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</si>
  <si>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</si>
  <si>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</si>
  <si>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</si>
  <si>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</si>
  <si>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</si>
  <si>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</si>
  <si>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</si>
  <si>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</si>
  <si>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</si>
  <si>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</si>
  <si>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</si>
  <si>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</si>
  <si>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</si>
  <si>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</si>
  <si>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</si>
  <si>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</si>
  <si>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</si>
  <si>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</si>
  <si>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</si>
  <si>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</si>
  <si>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</si>
  <si>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</si>
  <si>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</si>
  <si>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</si>
  <si>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</si>
  <si>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</si>
  <si>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</si>
  <si>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</si>
  <si>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</si>
  <si>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</si>
  <si>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</si>
  <si>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</si>
  <si>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</si>
  <si>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</si>
  <si>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</si>
  <si>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</si>
  <si>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</si>
  <si>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</si>
  <si>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</si>
  <si>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</si>
  <si>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</si>
  <si>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</si>
  <si>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</si>
  <si>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</si>
  <si>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</si>
  <si>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</si>
  <si>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</si>
  <si>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</si>
  <si>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</si>
  <si>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</si>
  <si>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</si>
  <si>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</si>
  <si>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</si>
  <si>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</si>
  <si>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</si>
  <si>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</si>
  <si>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</si>
  <si>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</si>
  <si>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</si>
  <si>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</si>
  <si>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</si>
  <si>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</si>
  <si>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</si>
  <si>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</si>
  <si>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</si>
  <si>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</si>
  <si>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</si>
  <si>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</si>
  <si>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</si>
  <si>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</si>
  <si>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</si>
  <si>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</si>
  <si>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</si>
  <si>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</si>
  <si>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</si>
  <si>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</si>
  <si>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</si>
  <si>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</si>
  <si>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</si>
  <si>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</si>
  <si>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</si>
  <si>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</si>
  <si>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</si>
  <si>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</si>
  <si>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</si>
  <si>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</si>
  <si>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</si>
  <si>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</si>
  <si>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</si>
  <si>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</si>
  <si>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</si>
  <si>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</si>
  <si>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</si>
  <si>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</si>
  <si>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</si>
  <si>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</si>
  <si>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</si>
  <si>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</si>
  <si>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</si>
  <si>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</si>
  <si>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</si>
  <si>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</si>
  <si>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</si>
  <si>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</si>
  <si>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</si>
  <si>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</si>
  <si>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</si>
  <si>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</si>
  <si>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</si>
  <si>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</si>
  <si>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</si>
  <si>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</si>
  <si>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</si>
  <si>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</si>
  <si>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</si>
  <si>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</si>
  <si>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</si>
  <si>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</si>
  <si>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</si>
  <si>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</si>
  <si>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</si>
  <si>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</si>
  <si>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</si>
  <si>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</si>
  <si>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</si>
  <si>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</si>
  <si>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</si>
  <si>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</si>
  <si>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</si>
  <si>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</si>
  <si>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</si>
  <si>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</si>
  <si>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</si>
  <si>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</si>
  <si>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</si>
  <si>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</si>
  <si>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</si>
  <si>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</si>
  <si>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</si>
  <si>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</si>
  <si>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</si>
  <si>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</si>
  <si>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</si>
  <si>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</si>
  <si>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</si>
  <si>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</si>
  <si>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</si>
  <si>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</si>
  <si>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</si>
  <si>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</si>
  <si>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</si>
  <si>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</si>
  <si>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</si>
  <si>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</si>
  <si>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</si>
  <si>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</si>
  <si>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</si>
  <si>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</si>
  <si>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</si>
  <si>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</si>
  <si>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</si>
  <si>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</si>
  <si>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</si>
  <si>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</si>
  <si>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</si>
  <si>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</si>
  <si>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</si>
  <si>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</si>
  <si>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</si>
  <si>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</si>
  <si>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</si>
  <si>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</si>
  <si>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</si>
  <si>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</si>
  <si>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</si>
  <si>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</si>
  <si>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</si>
  <si>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</si>
  <si>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</si>
  <si>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</si>
  <si>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</si>
  <si>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</si>
  <si>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</si>
  <si>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</si>
  <si>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</si>
  <si>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</si>
  <si>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</si>
  <si>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</si>
  <si>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</si>
  <si>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</si>
  <si>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</si>
  <si>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</si>
  <si>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</si>
  <si>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</si>
  <si>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</si>
  <si>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</si>
  <si>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</si>
  <si>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</si>
  <si>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</si>
  <si>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</si>
  <si>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</si>
  <si>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</si>
  <si>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</si>
  <si>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</si>
  <si>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</si>
  <si>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</si>
  <si>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</si>
  <si>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</si>
  <si>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</si>
  <si>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</si>
  <si>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</si>
  <si>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</si>
  <si>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</si>
  <si>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</si>
  <si>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</si>
  <si>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</si>
  <si>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</si>
  <si>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</si>
  <si>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</si>
  <si>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</si>
  <si>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</si>
  <si>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</si>
  <si>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</si>
  <si>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</si>
  <si>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</si>
  <si>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</si>
  <si>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</si>
  <si>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</si>
  <si>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</si>
  <si>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</si>
  <si>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</si>
  <si>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</si>
  <si>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</si>
  <si>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</si>
  <si>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</si>
  <si>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</si>
  <si>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</si>
  <si>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</si>
  <si>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</si>
  <si>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</si>
  <si>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</si>
  <si>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</si>
  <si>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</si>
  <si>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</si>
  <si>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</si>
  <si>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</si>
  <si>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</si>
  <si>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</si>
  <si>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</si>
  <si>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</si>
  <si>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</si>
  <si>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</si>
  <si>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</si>
  <si>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</si>
  <si>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</si>
  <si>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</si>
  <si>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</si>
  <si>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</si>
  <si>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</si>
  <si>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</si>
  <si>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</si>
  <si>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</si>
  <si>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</si>
  <si>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</si>
  <si>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</si>
  <si>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</si>
  <si>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</si>
  <si>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</si>
  <si>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</si>
  <si>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</si>
  <si>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</si>
  <si>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</si>
  <si>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</si>
  <si>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</si>
  <si>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</si>
  <si>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</si>
  <si>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</si>
  <si>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</si>
  <si>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</si>
  <si>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</si>
  <si>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</si>
  <si>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</si>
  <si>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</si>
  <si>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</si>
  <si>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</si>
  <si>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</si>
  <si>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</si>
  <si>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</si>
  <si>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</si>
  <si>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</si>
  <si>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</si>
  <si>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</si>
  <si>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</si>
  <si>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</si>
  <si>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</si>
  <si>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</si>
  <si>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</si>
  <si>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</si>
  <si>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</si>
  <si>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</si>
  <si>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</si>
  <si>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</si>
  <si>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</si>
  <si>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</si>
  <si>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</si>
  <si>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</si>
  <si>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</si>
  <si>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</si>
  <si>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</si>
  <si>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</si>
  <si>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</si>
  <si>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</si>
  <si>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</si>
  <si>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</si>
  <si>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</si>
  <si>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</si>
  <si>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</si>
  <si>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</si>
  <si>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</si>
  <si>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</si>
  <si>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</si>
  <si>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</si>
  <si>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</si>
  <si>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</si>
  <si>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</si>
  <si>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</si>
  <si>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</si>
  <si>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</si>
  <si>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</si>
  <si>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</si>
  <si>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</si>
  <si>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</si>
  <si>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</si>
  <si>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</si>
  <si>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</si>
  <si>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</si>
  <si>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</si>
  <si>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</si>
  <si>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</si>
  <si>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</si>
  <si>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</si>
  <si>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</si>
  <si>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</si>
  <si>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</si>
  <si>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</si>
  <si>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</si>
  <si>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</si>
  <si>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</si>
  <si>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</si>
  <si>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</si>
  <si>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</si>
  <si>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</si>
  <si>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</si>
  <si>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</si>
  <si>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</si>
  <si>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</si>
  <si>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</si>
  <si>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</si>
  <si>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</si>
  <si>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</si>
  <si>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</si>
  <si>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</si>
  <si>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</si>
  <si>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</si>
  <si>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</si>
  <si>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</si>
  <si>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</si>
  <si>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</si>
  <si>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</si>
  <si>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</si>
  <si>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</si>
  <si>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</si>
  <si>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</si>
  <si>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</si>
  <si>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</si>
  <si>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</si>
  <si>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</si>
  <si>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</si>
  <si>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</si>
  <si>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</si>
  <si>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</si>
  <si>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</si>
  <si>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</si>
  <si>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</si>
  <si>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</si>
  <si>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</si>
  <si>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</si>
  <si>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</si>
  <si>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</si>
  <si>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</si>
  <si>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</si>
  <si>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</si>
  <si>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</si>
  <si>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</si>
  <si>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</si>
  <si>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</si>
  <si>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</si>
  <si>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</si>
  <si>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</si>
  <si>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</si>
  <si>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</si>
  <si>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</si>
  <si>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</si>
  <si>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</si>
  <si>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</si>
  <si>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</si>
  <si>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</si>
  <si>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</si>
  <si>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</si>
  <si>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</si>
  <si>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</si>
  <si>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</si>
  <si>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</si>
  <si>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</si>
  <si>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</si>
  <si>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</si>
  <si>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</si>
  <si>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</si>
  <si>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</si>
  <si>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</si>
  <si>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</si>
  <si>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</si>
  <si>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</si>
  <si>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</si>
  <si>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</si>
  <si>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</si>
  <si>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</si>
  <si>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</si>
  <si>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</si>
  <si>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</si>
  <si>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</si>
  <si>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</si>
  <si>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</si>
  <si>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</si>
  <si>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</si>
  <si>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</si>
  <si>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</si>
  <si>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</si>
  <si>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</si>
  <si>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</si>
  <si>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</si>
  <si>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</si>
  <si>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</si>
  <si>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</si>
  <si>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</si>
  <si>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</si>
  <si>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</si>
  <si>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</si>
  <si>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</si>
  <si>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</si>
  <si>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</si>
  <si>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</si>
  <si>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</si>
  <si>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</si>
  <si>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</si>
  <si>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</si>
  <si>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</si>
  <si>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</si>
  <si>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</si>
  <si>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</si>
  <si>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</si>
  <si>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</si>
  <si>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</si>
  <si>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</si>
  <si>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</si>
  <si>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</si>
  <si>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</si>
  <si>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</si>
  <si>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</si>
  <si>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</si>
  <si>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</si>
  <si>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</si>
  <si>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</si>
  <si>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</si>
  <si>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</si>
  <si>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</si>
  <si>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</si>
  <si>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</si>
  <si>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</si>
  <si>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</si>
  <si>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</si>
  <si>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</si>
  <si>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</si>
  <si>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</si>
  <si>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</si>
  <si>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</si>
  <si>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</si>
  <si>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</si>
  <si>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</si>
  <si>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</si>
  <si>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</si>
  <si>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</si>
  <si>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</si>
  <si>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</si>
  <si>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</si>
  <si>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</si>
  <si>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</si>
  <si>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</si>
  <si>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</si>
  <si>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</si>
  <si>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</si>
  <si>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</si>
  <si>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</si>
  <si>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</si>
  <si>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</si>
  <si>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</si>
  <si>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</si>
  <si>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</si>
  <si>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</si>
  <si>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</si>
  <si>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</si>
  <si>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</si>
  <si>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</si>
  <si>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</si>
  <si>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</si>
  <si>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</si>
  <si>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</si>
  <si>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</si>
  <si>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</si>
  <si>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</si>
  <si>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</si>
  <si>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</si>
  <si>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</si>
  <si>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</si>
  <si>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</si>
  <si>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</si>
  <si>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</si>
  <si>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</si>
  <si>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</si>
  <si>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</si>
  <si>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</si>
  <si>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</si>
  <si>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</si>
  <si>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</si>
  <si>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</si>
  <si>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</si>
  <si>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</si>
  <si>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</si>
  <si>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</si>
  <si>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</si>
  <si>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</si>
  <si>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</si>
  <si>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</si>
  <si>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</si>
  <si>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</si>
  <si>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</si>
  <si>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</si>
  <si>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</si>
  <si>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</si>
  <si>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</si>
  <si>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</si>
  <si>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</si>
  <si>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</si>
  <si>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</si>
  <si>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</si>
  <si>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</si>
  <si>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</si>
  <si>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</si>
  <si>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</si>
  <si>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</si>
  <si>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</si>
  <si>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</si>
  <si>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</si>
  <si>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</si>
  <si>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</si>
  <si>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</si>
  <si>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</si>
  <si>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</si>
  <si>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</si>
  <si>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</si>
  <si>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</si>
  <si>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</si>
  <si>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</si>
  <si>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</si>
  <si>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</si>
  <si>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</si>
  <si>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</si>
  <si>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</si>
  <si>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</si>
  <si>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</si>
  <si>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</si>
  <si>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</si>
  <si>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</si>
  <si>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</si>
  <si>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</si>
  <si>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</si>
  <si>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</si>
  <si>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</si>
  <si>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</si>
  <si>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</si>
  <si>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</si>
  <si>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</si>
  <si>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</si>
  <si>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</si>
  <si>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</si>
  <si>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</si>
  <si>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</si>
  <si>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</si>
  <si>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</si>
  <si>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</si>
  <si>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</si>
  <si>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</si>
  <si>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</si>
  <si>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</si>
  <si>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</si>
  <si>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</si>
  <si>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</si>
  <si>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</si>
  <si>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</si>
  <si>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</si>
  <si>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</si>
  <si>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</si>
  <si>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</si>
  <si>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</si>
  <si>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</si>
  <si>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</si>
  <si>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</si>
  <si>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</si>
  <si>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</si>
  <si>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</si>
  <si>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</si>
  <si>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</si>
  <si>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</si>
  <si>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</si>
  <si>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</si>
  <si>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</si>
  <si>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</si>
  <si>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</si>
  <si>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</si>
  <si>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</si>
  <si>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</si>
  <si>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</si>
  <si>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</si>
  <si>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</si>
  <si>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</si>
  <si>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</si>
  <si>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</si>
  <si>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</si>
  <si>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</si>
  <si>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</si>
  <si>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</si>
  <si>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</si>
  <si>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</si>
  <si>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</si>
  <si>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</si>
  <si>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</si>
  <si>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</si>
  <si>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</si>
  <si>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</si>
  <si>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</si>
  <si>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</si>
  <si>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</si>
  <si>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</si>
  <si>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</si>
  <si>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</si>
  <si>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</si>
  <si>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</si>
  <si>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</si>
  <si>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</si>
  <si>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</si>
  <si>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</si>
  <si>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</si>
  <si>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</si>
  <si>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</si>
  <si>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</si>
  <si>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</si>
  <si>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</si>
  <si>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</si>
  <si>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</si>
  <si>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</si>
  <si>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</si>
  <si>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</si>
  <si>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</si>
  <si>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</si>
  <si>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</si>
  <si>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</si>
  <si>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</si>
  <si>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</si>
  <si>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</si>
  <si>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</si>
  <si>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</si>
  <si>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</si>
  <si>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</si>
  <si>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</si>
  <si>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</si>
  <si>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</si>
  <si>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</si>
  <si>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</si>
  <si>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</si>
  <si>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</si>
  <si>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</si>
  <si>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</si>
  <si>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</si>
  <si>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</si>
  <si>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</si>
  <si>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</si>
  <si>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</si>
  <si>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</si>
  <si>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</si>
  <si>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</si>
  <si>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</si>
  <si>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</si>
  <si>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</si>
  <si>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</si>
  <si>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</si>
  <si>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</si>
  <si>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</si>
  <si>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</si>
  <si>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</si>
  <si>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</si>
  <si>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</si>
  <si>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</si>
  <si>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</si>
  <si>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</si>
  <si>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</si>
  <si>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</si>
  <si>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</si>
  <si>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</si>
  <si>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</si>
  <si>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</si>
  <si>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</si>
  <si>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</si>
  <si>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</si>
  <si>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</si>
  <si>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</si>
  <si>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</si>
  <si>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</si>
  <si>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</si>
  <si>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</si>
  <si>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</si>
  <si>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</si>
  <si>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</si>
  <si>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</si>
  <si>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</si>
  <si>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</si>
  <si>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</si>
  <si>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</si>
  <si>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</si>
  <si>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</si>
  <si>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</si>
  <si>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</si>
  <si>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</si>
  <si>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</si>
  <si>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</si>
  <si>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</si>
  <si>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</si>
  <si>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</si>
  <si>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</si>
  <si>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</si>
  <si>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</si>
  <si>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</si>
  <si>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</si>
  <si>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</si>
  <si>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</si>
  <si>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</si>
  <si>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</si>
  <si>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</si>
  <si>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</si>
  <si>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</si>
  <si>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</si>
  <si>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</si>
  <si>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</si>
  <si>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</si>
  <si>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</si>
  <si>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</si>
  <si>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</si>
  <si>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</si>
  <si>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</si>
  <si>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</si>
  <si>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</si>
  <si>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</si>
  <si>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</si>
  <si>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</si>
  <si>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</si>
  <si>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</si>
  <si>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</si>
  <si>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</si>
  <si>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</si>
  <si>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</si>
  <si>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</si>
  <si>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</si>
  <si>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</si>
  <si>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</si>
  <si>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</si>
  <si>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</si>
  <si>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</si>
  <si>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</si>
  <si>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</si>
  <si>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</si>
  <si>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</si>
  <si>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</si>
  <si>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</si>
  <si>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</si>
  <si>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</si>
  <si>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</si>
  <si>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</si>
  <si>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</si>
  <si>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</si>
  <si>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</si>
  <si>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</si>
  <si>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</si>
  <si>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</si>
  <si>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</si>
  <si>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</si>
  <si>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</si>
  <si>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</si>
  <si>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</si>
  <si>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</si>
  <si>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</si>
  <si>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</si>
  <si>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</si>
  <si>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</si>
  <si>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</si>
  <si>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</si>
  <si>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</si>
  <si>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</si>
  <si>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</si>
  <si>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</si>
  <si>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</si>
  <si>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</si>
  <si>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</si>
  <si>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</si>
  <si>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</si>
  <si>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</si>
  <si>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</si>
  <si>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</si>
  <si>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</si>
  <si>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</si>
  <si>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</si>
  <si>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</si>
  <si>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</si>
  <si>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</si>
  <si>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</si>
  <si>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</si>
  <si>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</si>
  <si>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</si>
  <si>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</si>
  <si>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</si>
  <si>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</si>
  <si>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</si>
  <si>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</si>
  <si>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</si>
  <si>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</si>
  <si>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</si>
  <si>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</si>
  <si>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</si>
  <si>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</si>
  <si>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</si>
  <si>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</si>
  <si>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</si>
  <si>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</si>
  <si>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</si>
  <si>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</si>
  <si>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</si>
  <si>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</si>
  <si>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</si>
  <si>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</si>
  <si>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</si>
  <si>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</si>
  <si>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</si>
  <si>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</si>
  <si>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</si>
  <si>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</si>
  <si>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</si>
  <si>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</si>
  <si>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</si>
  <si>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</si>
  <si>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</si>
  <si>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</si>
  <si>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</si>
  <si>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</si>
  <si>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</si>
  <si>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</si>
  <si>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</si>
  <si>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</si>
  <si>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</si>
  <si>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</si>
  <si>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</si>
  <si>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</si>
  <si>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</si>
  <si>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</si>
  <si>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</si>
  <si>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</si>
  <si>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</si>
  <si>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</si>
  <si>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</si>
  <si>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</si>
  <si>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</si>
  <si>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</si>
  <si>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</si>
  <si>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</si>
  <si>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</si>
  <si>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</si>
  <si>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</si>
  <si>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</si>
  <si>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</si>
  <si>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</si>
  <si>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</si>
  <si>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</si>
  <si>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</si>
  <si>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</si>
  <si>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</si>
  <si>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</si>
  <si>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</si>
  <si>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</si>
  <si>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</si>
  <si>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</si>
  <si>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</si>
  <si>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</si>
  <si>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</si>
  <si>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</si>
  <si>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</si>
  <si>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</si>
  <si>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</si>
  <si>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</si>
  <si>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</si>
  <si>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</si>
  <si>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</si>
  <si>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</si>
  <si>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</si>
  <si>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</si>
  <si>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</si>
  <si>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</si>
  <si>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</si>
  <si>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</si>
  <si>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</si>
  <si>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</si>
  <si>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</si>
  <si>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</si>
  <si>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</si>
  <si>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</si>
  <si>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</si>
  <si>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</si>
  <si>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</si>
  <si>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</si>
  <si>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</si>
  <si>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</si>
  <si>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</si>
  <si>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</si>
  <si>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</si>
  <si>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</si>
  <si>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</si>
  <si>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</si>
  <si>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</si>
  <si>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</si>
  <si>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</si>
  <si>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</si>
  <si>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</si>
  <si>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</si>
  <si>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</si>
  <si>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</si>
  <si>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</si>
  <si>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</si>
  <si>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</si>
  <si>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</si>
  <si>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</si>
  <si>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</si>
  <si>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</si>
  <si>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</si>
  <si>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</si>
  <si>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</si>
  <si>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</si>
  <si>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</si>
  <si>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</si>
  <si>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</si>
  <si>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</si>
  <si>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</si>
  <si>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</si>
  <si>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</si>
  <si>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</si>
  <si>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</si>
  <si>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</si>
  <si>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</si>
  <si>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</si>
  <si>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</si>
  <si>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</si>
  <si>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</si>
  <si>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</si>
  <si>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</si>
  <si>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</si>
  <si>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</si>
  <si>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</si>
  <si>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</si>
  <si>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</si>
  <si>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</si>
  <si>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</si>
  <si>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</si>
  <si>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</si>
  <si>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</si>
  <si>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</si>
  <si>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</si>
  <si>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</si>
  <si>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</si>
  <si>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</si>
  <si>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</si>
  <si>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</si>
  <si>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</si>
  <si>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</si>
  <si>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</si>
  <si>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</si>
  <si>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</si>
  <si>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</si>
  <si>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</si>
  <si>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</si>
  <si>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</si>
  <si>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</si>
  <si>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</si>
  <si>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</si>
  <si>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</si>
  <si>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</si>
  <si>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</si>
  <si>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</si>
  <si>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</si>
  <si>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</si>
  <si>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</si>
  <si>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</si>
  <si>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</si>
  <si>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</si>
  <si>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</si>
  <si>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</si>
  <si>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</si>
  <si>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</si>
  <si>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</si>
  <si>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</si>
  <si>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</si>
  <si>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</si>
  <si>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</si>
  <si>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</si>
  <si>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</si>
  <si>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</si>
  <si>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</si>
  <si>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</si>
  <si>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</si>
  <si>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</si>
  <si>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</si>
  <si>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</si>
  <si>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</si>
  <si>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</si>
  <si>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</si>
  <si>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</si>
  <si>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</si>
  <si>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</si>
  <si>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</si>
  <si>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</si>
  <si>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</si>
  <si>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</si>
  <si>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</si>
  <si>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</si>
  <si>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</si>
  <si>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</si>
  <si>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</si>
  <si>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</si>
  <si>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</si>
  <si>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</si>
  <si>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</si>
  <si>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</si>
  <si>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</si>
  <si>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</si>
  <si>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</si>
  <si>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</si>
  <si>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</si>
  <si>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</si>
  <si>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</si>
  <si>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</si>
  <si>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</si>
  <si>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</si>
  <si>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</si>
  <si>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</si>
  <si>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</si>
  <si>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</si>
  <si>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</si>
  <si>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</si>
  <si>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</si>
  <si>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</si>
  <si>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</si>
  <si>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</si>
  <si>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</si>
  <si>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</si>
  <si>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</si>
  <si>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</si>
  <si>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</si>
  <si>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</si>
  <si>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</si>
  <si>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</si>
  <si>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</si>
  <si>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</si>
  <si>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</si>
  <si>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</si>
  <si>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</si>
  <si>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</si>
  <si>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</si>
  <si>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</si>
  <si>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</si>
  <si>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</si>
  <si>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</si>
  <si>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</si>
  <si>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</si>
  <si>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</si>
  <si>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</si>
  <si>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</si>
  <si>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</si>
  <si>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</si>
  <si>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</si>
  <si>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</si>
  <si>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</si>
  <si>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</si>
  <si>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</si>
  <si>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</si>
  <si>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</si>
  <si>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</si>
  <si>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</si>
  <si>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</si>
  <si>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</si>
  <si>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</si>
  <si>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</si>
  <si>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</si>
  <si>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</si>
  <si>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</si>
  <si>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</si>
  <si>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</si>
  <si>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</si>
  <si>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</si>
  <si>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</si>
  <si>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</si>
  <si>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</si>
  <si>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</si>
  <si>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</si>
  <si>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</si>
  <si>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</si>
  <si>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</si>
  <si>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</si>
  <si>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</si>
  <si>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</si>
  <si>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</si>
  <si>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</si>
  <si>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</si>
  <si>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</si>
  <si>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</si>
  <si>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</si>
  <si>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</si>
  <si>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</si>
  <si>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</si>
  <si>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</si>
  <si>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</si>
  <si>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</si>
  <si>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</si>
  <si>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</si>
  <si>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</si>
  <si>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</si>
  <si>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</si>
  <si>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</si>
  <si>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</si>
  <si>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</si>
  <si>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</si>
  <si>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</si>
  <si>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</si>
  <si>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</si>
  <si>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</si>
  <si>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</si>
  <si>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</si>
  <si>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</si>
  <si>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</si>
  <si>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</si>
  <si>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</si>
  <si>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</si>
  <si>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</si>
  <si>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</si>
  <si>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</si>
  <si>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</si>
  <si>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</si>
  <si>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</si>
  <si>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</si>
  <si>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</si>
  <si>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</si>
  <si>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</si>
  <si>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</si>
  <si>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</si>
  <si>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</si>
  <si>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</si>
  <si>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</si>
  <si>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</si>
  <si>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</si>
  <si>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</si>
  <si>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</si>
  <si>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</si>
  <si>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</si>
  <si>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</si>
  <si>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</si>
  <si>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</si>
  <si>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</si>
  <si>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</si>
  <si>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</si>
  <si>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</si>
  <si>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</si>
  <si>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</si>
  <si>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</si>
  <si>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</si>
  <si>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</si>
  <si>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</si>
  <si>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</si>
  <si>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</si>
  <si>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</si>
  <si>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</si>
  <si>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</si>
  <si>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</si>
  <si>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</si>
  <si>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</si>
  <si>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</si>
  <si>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</si>
  <si>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</si>
  <si>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</si>
  <si>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</si>
  <si>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</si>
  <si>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</si>
  <si>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</si>
  <si>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</si>
  <si>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</si>
  <si>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</si>
  <si>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</si>
  <si>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</si>
  <si>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</si>
  <si>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</si>
  <si>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</si>
  <si>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</si>
  <si>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</si>
  <si>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</si>
  <si>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</si>
  <si>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</si>
  <si>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</si>
  <si>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</si>
  <si>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</si>
  <si>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</si>
  <si>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</si>
  <si>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</si>
  <si>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</si>
  <si>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</si>
  <si>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</si>
  <si>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</si>
  <si>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</si>
  <si>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</si>
  <si>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</si>
  <si>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</si>
  <si>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</si>
  <si>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</si>
  <si>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</si>
  <si>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</si>
  <si>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</si>
  <si>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</si>
  <si>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</si>
  <si>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</si>
  <si>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</si>
  <si>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</si>
  <si>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</si>
  <si>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</si>
  <si>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</si>
  <si>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</si>
  <si>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</si>
  <si>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</si>
  <si>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</si>
  <si>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</si>
  <si>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</si>
  <si>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</si>
  <si>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</si>
  <si>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</si>
  <si>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</si>
  <si>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</si>
  <si>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</si>
  <si>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</si>
  <si>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</si>
  <si>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</si>
  <si>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</si>
  <si>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</si>
  <si>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</si>
  <si>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</si>
  <si>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</si>
  <si>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</si>
  <si>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</si>
  <si>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</si>
  <si>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</si>
  <si>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</si>
  <si>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</si>
  <si>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</si>
  <si>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</si>
  <si>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</si>
  <si>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</si>
  <si>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</si>
  <si>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</si>
  <si>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</si>
  <si>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</si>
  <si>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</si>
  <si>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</si>
  <si>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</si>
  <si>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</si>
  <si>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</si>
  <si>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</si>
  <si>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</si>
  <si>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</si>
  <si>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</si>
  <si>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</si>
  <si>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</si>
  <si>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</si>
  <si>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</si>
  <si>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</si>
  <si>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</si>
  <si>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</si>
  <si>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</si>
  <si>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</si>
  <si>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</si>
  <si>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</si>
  <si>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</si>
  <si>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</si>
  <si>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</si>
  <si>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</si>
  <si>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</si>
  <si>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</si>
  <si>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</si>
  <si>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</si>
  <si>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</si>
  <si>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</si>
  <si>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</si>
  <si>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</si>
  <si>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</si>
  <si>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</si>
  <si>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</si>
  <si>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</si>
  <si>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</si>
  <si>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</si>
  <si>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</si>
  <si>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</si>
  <si>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</si>
  <si>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</si>
  <si>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</si>
  <si>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</si>
  <si>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</si>
  <si>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</si>
  <si>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</si>
  <si>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</si>
  <si>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</si>
  <si>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</si>
  <si>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</si>
  <si>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</si>
  <si>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</si>
  <si>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</si>
  <si>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</si>
  <si>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</si>
  <si>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</si>
  <si>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</si>
  <si>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</si>
  <si>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</si>
  <si>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</si>
  <si>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</si>
  <si>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</si>
  <si>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</si>
  <si>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</si>
  <si>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</si>
  <si>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</si>
  <si>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</si>
  <si>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</si>
  <si>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</si>
  <si>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</si>
  <si>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</si>
  <si>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</si>
  <si>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</si>
  <si>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</si>
  <si>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</si>
  <si>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</si>
  <si>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</si>
  <si>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</si>
  <si>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</si>
  <si>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</si>
  <si>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</si>
  <si>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</si>
  <si>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</si>
  <si>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</si>
  <si>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</si>
  <si>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</si>
  <si>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</si>
  <si>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</si>
  <si>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</si>
  <si>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</si>
  <si>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</si>
  <si>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</si>
  <si>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</si>
  <si>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</si>
  <si>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</si>
  <si>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</si>
  <si>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</si>
  <si>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</si>
  <si>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</si>
  <si>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</si>
  <si>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</si>
  <si>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</si>
  <si>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</si>
  <si>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</si>
  <si>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</si>
  <si>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</si>
  <si>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</si>
  <si>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</si>
  <si>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</si>
  <si>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</si>
  <si>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</si>
  <si>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</si>
  <si>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</si>
  <si>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</si>
  <si>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</si>
  <si>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</si>
  <si>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</si>
  <si>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</si>
  <si>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</si>
  <si>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</si>
  <si>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</si>
  <si>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</si>
  <si>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</si>
  <si>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</si>
  <si>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</si>
  <si>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</si>
  <si>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</si>
  <si>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</si>
  <si>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</si>
  <si>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</si>
  <si>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</si>
  <si>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</si>
  <si>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</si>
  <si>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</si>
  <si>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</si>
  <si>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</si>
  <si>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</si>
  <si>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</si>
  <si>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</si>
  <si>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</si>
  <si>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</si>
  <si>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</si>
  <si>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</si>
  <si>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</si>
  <si>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</si>
  <si>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</si>
  <si>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</si>
  <si>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</si>
  <si>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</si>
  <si>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</si>
  <si>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</si>
  <si>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</si>
  <si>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</si>
  <si>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</si>
  <si>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</si>
  <si>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</si>
  <si>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</si>
  <si>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</si>
  <si>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</si>
  <si>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</si>
  <si>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</si>
  <si>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</si>
  <si>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</si>
  <si>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</si>
  <si>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</si>
  <si>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</si>
  <si>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</si>
  <si>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</si>
  <si>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</si>
  <si>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</si>
  <si>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</si>
  <si>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</si>
  <si>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</si>
  <si>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</si>
  <si>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</si>
  <si>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</si>
  <si>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</si>
  <si>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</si>
  <si>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</si>
  <si>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</si>
  <si>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</si>
  <si>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</si>
  <si>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</si>
  <si>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</si>
  <si>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</si>
  <si>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</si>
  <si>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</si>
  <si>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</si>
  <si>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</si>
  <si>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</si>
  <si>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</si>
  <si>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</si>
  <si>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</si>
  <si>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</si>
  <si>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</si>
  <si>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</si>
  <si>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</si>
  <si>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</si>
  <si>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</si>
  <si>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</si>
  <si>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</si>
  <si>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</si>
  <si>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</si>
  <si>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</si>
  <si>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</si>
  <si>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</si>
  <si>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</si>
  <si>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</si>
  <si>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</si>
  <si>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</si>
  <si>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</si>
  <si>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</si>
  <si>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</si>
  <si>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</si>
  <si>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</si>
  <si>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</si>
  <si>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</si>
  <si>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</si>
  <si>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</si>
  <si>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</si>
  <si>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</si>
  <si>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</si>
  <si>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</si>
  <si>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</si>
  <si>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</si>
  <si>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</si>
  <si>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</si>
  <si>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</si>
  <si>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</si>
  <si>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</si>
  <si>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</si>
  <si>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</si>
  <si>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</si>
  <si>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</si>
  <si>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</si>
  <si>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</si>
  <si>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</si>
  <si>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</si>
  <si>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</si>
  <si>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</si>
  <si>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</si>
  <si>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</si>
  <si>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</si>
  <si>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</si>
  <si>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</si>
  <si>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</si>
  <si>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</si>
  <si>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</si>
  <si>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</si>
  <si>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</si>
  <si>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</si>
  <si>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</si>
  <si>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</si>
  <si>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</si>
  <si>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</si>
  <si>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</si>
  <si>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</si>
  <si>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</si>
  <si>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</si>
  <si>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</si>
  <si>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</si>
  <si>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</si>
  <si>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</si>
  <si>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</si>
  <si>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</si>
  <si>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</si>
  <si>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</si>
  <si>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</si>
  <si>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</si>
  <si>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</si>
  <si>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</si>
  <si>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</si>
  <si>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</si>
  <si>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</si>
  <si>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</si>
  <si>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</si>
  <si>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</si>
  <si>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</si>
  <si>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</si>
  <si>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</si>
  <si>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</si>
  <si>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</si>
  <si>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</si>
  <si>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</si>
  <si>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</si>
  <si>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</si>
  <si>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</si>
  <si>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</si>
  <si>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</si>
  <si>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</si>
  <si>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</si>
  <si>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</si>
  <si>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</si>
  <si>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</si>
  <si>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</si>
  <si>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</si>
  <si>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</si>
  <si>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</si>
  <si>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</si>
  <si>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</si>
  <si>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</si>
  <si>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</si>
  <si>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</si>
  <si>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</si>
  <si>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</si>
  <si>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</si>
  <si>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</si>
  <si>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</si>
  <si>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</si>
  <si>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</si>
  <si>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</si>
  <si>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</si>
  <si>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</si>
  <si>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</si>
  <si>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</si>
  <si>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</si>
  <si>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</si>
  <si>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</si>
  <si>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</si>
  <si>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</si>
  <si>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</si>
  <si>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</si>
  <si>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</si>
  <si>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</si>
  <si>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</si>
  <si>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</si>
  <si>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</si>
  <si>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</si>
  <si>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</si>
  <si>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</si>
  <si>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</si>
  <si>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</si>
  <si>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</si>
  <si>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</si>
  <si>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</si>
  <si>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</si>
  <si>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</si>
  <si>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</si>
  <si>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</si>
  <si>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</si>
  <si>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</si>
  <si>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</si>
  <si>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</si>
  <si>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</si>
  <si>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</si>
  <si>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</si>
  <si>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</si>
  <si>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</si>
  <si>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</si>
  <si>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</si>
  <si>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</si>
  <si>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</si>
  <si>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</si>
  <si>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</si>
  <si>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</si>
  <si>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</si>
  <si>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</si>
  <si>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</si>
  <si>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</si>
  <si>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</si>
  <si>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</si>
  <si>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</si>
  <si>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</si>
  <si>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</si>
  <si>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</si>
  <si>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</si>
  <si>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</si>
  <si>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</si>
  <si>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</si>
  <si>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</si>
  <si>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</si>
  <si>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</si>
  <si>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</si>
  <si>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</si>
  <si>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</si>
  <si>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</si>
  <si>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</si>
  <si>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</si>
  <si>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</si>
  <si>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</si>
  <si>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</si>
  <si>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</si>
  <si>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</si>
  <si>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</si>
  <si>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</si>
  <si>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</si>
  <si>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</si>
  <si>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</si>
  <si>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</si>
  <si>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</si>
  <si>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</si>
  <si>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</si>
  <si>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</si>
  <si>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</si>
  <si>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</si>
  <si>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</si>
  <si>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</si>
  <si>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</si>
  <si>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</si>
  <si>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</si>
  <si>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</si>
  <si>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</si>
  <si>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</si>
  <si>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</si>
  <si>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</si>
  <si>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</si>
  <si>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</si>
  <si>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</si>
  <si>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</si>
  <si>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</si>
  <si>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</si>
  <si>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</si>
  <si>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</si>
  <si>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</si>
  <si>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</si>
  <si>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</si>
  <si>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</si>
  <si>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</si>
  <si>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</si>
  <si>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</si>
  <si>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</si>
  <si>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</si>
  <si>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</si>
  <si>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</si>
  <si>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</si>
  <si>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</si>
  <si>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</si>
  <si>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</si>
  <si>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</si>
  <si>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</si>
  <si>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</si>
  <si>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</si>
  <si>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</si>
  <si>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</si>
  <si>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</si>
  <si>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</si>
  <si>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</si>
  <si>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</si>
  <si>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</si>
  <si>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</si>
  <si>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</si>
  <si>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</si>
  <si>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</si>
  <si>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</si>
  <si>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</si>
  <si>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</si>
  <si>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</si>
  <si>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</si>
  <si>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</si>
  <si>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</si>
  <si>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</si>
  <si>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</si>
  <si>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</si>
  <si>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</si>
  <si>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</si>
  <si>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</si>
  <si>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</si>
  <si>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</si>
  <si>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</si>
  <si>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</si>
  <si>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</si>
  <si>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</si>
  <si>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</si>
  <si>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</si>
  <si>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</si>
  <si>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</si>
  <si>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</si>
  <si>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</si>
  <si>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</si>
  <si>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</si>
  <si>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</si>
  <si>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</si>
  <si>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</si>
  <si>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</si>
  <si>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</si>
  <si>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</si>
  <si>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</si>
  <si>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</si>
  <si>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</si>
  <si>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</si>
  <si>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</si>
  <si>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</si>
  <si>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</si>
  <si>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</si>
  <si>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</si>
  <si>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</si>
  <si>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</si>
  <si>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</si>
  <si>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</si>
  <si>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</si>
  <si>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</si>
  <si>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</si>
  <si>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</si>
  <si>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</si>
  <si>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</si>
  <si>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</si>
  <si>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</si>
  <si>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</si>
  <si>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</si>
  <si>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</si>
  <si>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</si>
  <si>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</si>
  <si>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</si>
  <si>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</si>
  <si>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</si>
  <si>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</si>
  <si>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</si>
  <si>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</si>
  <si>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</si>
  <si>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</si>
  <si>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</si>
  <si>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</si>
  <si>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</si>
  <si>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</si>
  <si>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</si>
  <si>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</si>
  <si>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</si>
  <si>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</si>
  <si>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</si>
  <si>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</si>
  <si>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</si>
  <si>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</si>
  <si>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</si>
  <si>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</si>
  <si>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</si>
  <si>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</si>
  <si>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</si>
  <si>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</si>
  <si>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</si>
  <si>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</si>
  <si>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</si>
  <si>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</si>
  <si>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</si>
  <si>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</si>
  <si>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</si>
  <si>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</si>
  <si>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</si>
  <si>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</si>
  <si>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</si>
  <si>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</si>
  <si>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</si>
  <si>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</si>
  <si>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</si>
  <si>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</si>
  <si>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</si>
  <si>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</si>
  <si>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</si>
  <si>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</si>
  <si>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</si>
  <si>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</si>
  <si>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</si>
  <si>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</si>
  <si>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</si>
  <si>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</si>
  <si>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</si>
  <si>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</si>
  <si>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</si>
  <si>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</si>
  <si>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</si>
  <si>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</si>
  <si>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</si>
  <si>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</si>
  <si>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</si>
  <si>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</si>
  <si>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</si>
  <si>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</si>
  <si>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</si>
  <si>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</si>
  <si>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</si>
  <si>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</si>
  <si>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</si>
  <si>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</si>
  <si>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</si>
  <si>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</si>
  <si>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</si>
  <si>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</si>
  <si>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</si>
  <si>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</si>
  <si>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</si>
  <si>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</si>
  <si>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</si>
  <si>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</si>
  <si>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</si>
  <si>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</si>
  <si>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</si>
  <si>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</si>
  <si>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</si>
  <si>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</si>
  <si>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</si>
  <si>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</si>
  <si>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</si>
  <si>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</si>
  <si>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</si>
  <si>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</si>
  <si>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</si>
  <si>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</si>
  <si>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</si>
  <si>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</si>
  <si>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</si>
  <si>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</si>
  <si>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</si>
  <si>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</si>
  <si>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</si>
  <si>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</si>
  <si>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</si>
  <si>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</si>
  <si>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</si>
  <si>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</si>
  <si>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</si>
  <si>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</si>
  <si>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</si>
  <si>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</si>
  <si>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</si>
  <si>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</si>
  <si>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</si>
  <si>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</si>
  <si>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</si>
  <si>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</si>
  <si>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</si>
  <si>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</si>
  <si>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</si>
  <si>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</si>
  <si>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</si>
  <si>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</si>
  <si>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</si>
  <si>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</si>
  <si>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</si>
  <si>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</si>
  <si>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</si>
  <si>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</si>
  <si>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</si>
  <si>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</si>
  <si>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</si>
  <si>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</si>
  <si>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</si>
  <si>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</si>
  <si>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</si>
  <si>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</si>
  <si>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</si>
  <si>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</si>
  <si>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</si>
  <si>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</si>
  <si>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</si>
  <si>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</si>
  <si>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</si>
  <si>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</si>
  <si>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</si>
  <si>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</si>
  <si>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</si>
  <si>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</si>
  <si>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</si>
  <si>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</si>
  <si>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</si>
  <si>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</si>
  <si>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</si>
  <si>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</si>
  <si>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</si>
  <si>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</si>
  <si>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</si>
  <si>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</si>
  <si>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</si>
  <si>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</si>
  <si>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</si>
  <si>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</si>
  <si>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</si>
  <si>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</si>
  <si>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</si>
  <si>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</si>
  <si>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</si>
  <si>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</si>
  <si>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</si>
  <si>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</si>
  <si>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</si>
  <si>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</si>
  <si>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</si>
  <si>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</si>
  <si>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</si>
  <si>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</si>
  <si>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</si>
  <si>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</si>
  <si>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</si>
  <si>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</si>
  <si>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</si>
  <si>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</si>
  <si>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</si>
  <si>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</si>
  <si>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</si>
  <si>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</si>
  <si>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</si>
  <si>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</si>
  <si>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</si>
  <si>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</si>
  <si>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</si>
  <si>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</si>
  <si>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</si>
  <si>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</si>
  <si>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</si>
  <si>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</si>
  <si>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</si>
  <si>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</si>
  <si>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</si>
  <si>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</si>
  <si>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</si>
  <si>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</si>
  <si>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</si>
  <si>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</si>
  <si>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</si>
  <si>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</si>
  <si>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</si>
  <si>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</si>
  <si>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</si>
  <si>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</si>
  <si>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</si>
  <si>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</si>
  <si>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</si>
  <si>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</si>
  <si>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</si>
  <si>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</si>
  <si>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</si>
  <si>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</si>
  <si>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</si>
  <si>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</si>
  <si>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</si>
  <si>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</si>
  <si>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</si>
  <si>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</si>
  <si>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</si>
  <si>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</si>
  <si>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</si>
  <si>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</si>
  <si>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</si>
  <si>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</si>
  <si>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</si>
  <si>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</si>
  <si>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</si>
  <si>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</si>
  <si>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</si>
  <si>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</si>
  <si>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</si>
  <si>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</si>
  <si>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</si>
  <si>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</si>
  <si>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</si>
  <si>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</si>
  <si>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</si>
  <si>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</si>
  <si>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</si>
  <si>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</si>
  <si>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</si>
  <si>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</si>
  <si>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</si>
  <si>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</si>
  <si>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</si>
  <si>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</si>
  <si>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</si>
  <si>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</si>
  <si>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</si>
  <si>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</si>
  <si>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</si>
  <si>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</si>
  <si>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</si>
  <si>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</si>
  <si>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</si>
  <si>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</si>
  <si>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</si>
  <si>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</si>
  <si>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</si>
  <si>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</si>
  <si>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</si>
  <si>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</si>
  <si>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</si>
  <si>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</si>
  <si>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</si>
  <si>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</si>
  <si>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</si>
  <si>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</si>
  <si>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</si>
  <si>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</si>
  <si>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</si>
  <si>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</si>
  <si>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</si>
  <si>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</si>
  <si>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</si>
  <si>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</si>
  <si>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</si>
  <si>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</si>
  <si>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</si>
  <si>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</si>
  <si>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</si>
  <si>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</si>
  <si>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</si>
  <si>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</si>
  <si>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</si>
  <si>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</si>
  <si>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</si>
  <si>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</si>
  <si>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</si>
  <si>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</si>
  <si>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</si>
  <si>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</si>
  <si>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</si>
  <si>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</si>
  <si>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</si>
  <si>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</si>
  <si>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</si>
  <si>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</si>
  <si>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</si>
  <si>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</si>
  <si>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</si>
  <si>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</si>
  <si>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</si>
  <si>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</si>
  <si>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</si>
  <si>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</si>
  <si>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</si>
  <si>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</si>
  <si>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</si>
  <si>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</si>
  <si>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</si>
  <si>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</si>
  <si>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</si>
  <si>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</si>
  <si>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</si>
  <si>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</si>
  <si>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</si>
  <si>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</si>
  <si>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</si>
  <si>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</si>
  <si>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</si>
  <si>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</si>
  <si>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</si>
  <si>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</si>
  <si>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</si>
  <si>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</si>
  <si>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</si>
  <si>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</si>
  <si>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</si>
  <si>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</si>
  <si>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</si>
  <si>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</si>
  <si>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</si>
  <si>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</si>
  <si>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</si>
  <si>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</si>
  <si>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</si>
  <si>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</si>
  <si>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</si>
  <si>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</si>
  <si>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</si>
  <si>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</si>
  <si>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</si>
  <si>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</si>
  <si>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</si>
  <si>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</si>
  <si>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</si>
  <si>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</si>
  <si>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</si>
  <si>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</si>
  <si>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</si>
  <si>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</si>
  <si>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</si>
  <si>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</si>
  <si>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</si>
  <si>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</si>
  <si>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</si>
  <si>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</si>
  <si>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</si>
  <si>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</si>
  <si>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</si>
  <si>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</si>
  <si>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</si>
  <si>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</si>
  <si>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</si>
  <si>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</si>
  <si>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</si>
  <si>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</si>
  <si>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</si>
  <si>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</si>
  <si>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</si>
  <si>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</si>
  <si>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</si>
  <si>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</si>
  <si>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</si>
  <si>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</si>
  <si>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</si>
  <si>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</si>
  <si>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</si>
  <si>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</si>
  <si>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</si>
  <si>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</si>
  <si>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</si>
  <si>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</si>
  <si>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</si>
  <si>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</si>
  <si>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</si>
  <si>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</si>
  <si>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</si>
  <si>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</si>
  <si>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</si>
  <si>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</si>
  <si>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</si>
  <si>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</si>
  <si>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</si>
  <si>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</si>
  <si>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</si>
  <si>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</si>
  <si>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</si>
  <si>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</si>
  <si>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</si>
  <si>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</si>
  <si>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</si>
  <si>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</si>
  <si>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</si>
  <si>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</si>
  <si>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</si>
  <si>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</si>
  <si>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</si>
  <si>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</si>
  <si>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</si>
  <si>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</si>
  <si>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</si>
  <si>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</si>
  <si>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</si>
  <si>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</si>
  <si>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</si>
  <si>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</si>
  <si>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</si>
  <si>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</si>
  <si>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</si>
  <si>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</si>
  <si>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</si>
  <si>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</si>
  <si>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</si>
  <si>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</si>
  <si>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</si>
  <si>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</si>
  <si>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</si>
  <si>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</si>
  <si>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</si>
  <si>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</si>
  <si>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</si>
  <si>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</si>
  <si>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</si>
  <si>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</si>
  <si>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</si>
  <si>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</si>
  <si>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</si>
  <si>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</si>
  <si>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</si>
  <si>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</si>
  <si>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</si>
  <si>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</si>
  <si>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</si>
  <si>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</si>
  <si>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</si>
  <si>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</si>
  <si>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</si>
  <si>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</si>
  <si>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</si>
  <si>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</si>
  <si>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</si>
  <si>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</si>
  <si>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</si>
  <si>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</si>
  <si>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</si>
  <si>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</si>
  <si>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</si>
  <si>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</si>
  <si>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</si>
  <si>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</si>
  <si>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</si>
  <si>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</si>
  <si>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</si>
  <si>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</si>
  <si>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</si>
  <si>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</si>
  <si>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</si>
  <si>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</si>
  <si>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</si>
  <si>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</si>
  <si>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</si>
  <si>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</si>
  <si>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</si>
  <si>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</si>
  <si>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</si>
  <si>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</si>
  <si>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</si>
  <si>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</si>
  <si>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</si>
  <si>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</si>
  <si>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</si>
  <si>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</si>
  <si>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</si>
  <si>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</si>
  <si>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</si>
  <si>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</si>
  <si>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</si>
  <si>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</si>
  <si>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</si>
  <si>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</si>
  <si>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</si>
  <si>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</si>
  <si>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</si>
  <si>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</si>
  <si>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</si>
  <si>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</si>
  <si>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</si>
  <si>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</si>
  <si>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</si>
  <si>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</si>
  <si>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</si>
  <si>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</si>
  <si>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</si>
  <si>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</si>
  <si>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</si>
  <si>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</si>
  <si>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</si>
  <si>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</si>
  <si>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</si>
  <si>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</si>
  <si>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</si>
  <si>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</si>
  <si>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</si>
  <si>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</si>
  <si>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</si>
  <si>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</si>
  <si>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</si>
  <si>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</si>
  <si>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</si>
  <si>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</si>
  <si>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</si>
  <si>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</si>
  <si>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</si>
  <si>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</si>
  <si>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</si>
  <si>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</si>
  <si>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</si>
  <si>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</si>
  <si>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</si>
  <si>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</si>
  <si>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</si>
  <si>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</si>
  <si>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</si>
  <si>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</si>
  <si>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</si>
  <si>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</si>
  <si>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</si>
  <si>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</si>
  <si>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</si>
  <si>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</si>
  <si>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</si>
  <si>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</si>
  <si>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</si>
  <si>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</si>
  <si>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</si>
  <si>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</si>
  <si>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</si>
  <si>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</si>
  <si>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</si>
  <si>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</si>
  <si>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</si>
  <si>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</si>
  <si>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</si>
  <si>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</si>
  <si>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</si>
  <si>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</si>
  <si>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</si>
  <si>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</si>
  <si>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</si>
  <si>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</si>
  <si>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</si>
  <si>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</si>
  <si>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</si>
  <si>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</si>
  <si>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</si>
  <si>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</si>
  <si>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</si>
  <si>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</si>
  <si>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</si>
  <si>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</si>
  <si>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</si>
  <si>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</si>
  <si>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</si>
  <si>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</si>
  <si>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</si>
  <si>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</si>
  <si>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</si>
  <si>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</si>
  <si>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</si>
  <si>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</si>
  <si>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</si>
  <si>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</si>
  <si>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</si>
  <si>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</si>
  <si>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</si>
  <si>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</si>
  <si>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</si>
  <si>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</si>
  <si>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</si>
  <si>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</si>
  <si>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</si>
  <si>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</si>
  <si>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</si>
  <si>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</si>
  <si>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</si>
  <si>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</si>
  <si>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</si>
  <si>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</si>
  <si>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</si>
  <si>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</si>
  <si>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</si>
  <si>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</si>
  <si>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</si>
  <si>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</si>
  <si>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</si>
  <si>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</si>
  <si>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</si>
  <si>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</si>
  <si>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</si>
  <si>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</si>
  <si>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</si>
  <si>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</si>
  <si>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</si>
  <si>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</si>
  <si>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</si>
  <si>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</si>
  <si>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</si>
  <si>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</si>
  <si>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</si>
  <si>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</si>
  <si>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</si>
  <si>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</si>
  <si>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</si>
  <si>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</si>
  <si>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</si>
  <si>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</si>
  <si>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</si>
  <si>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</si>
  <si>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</si>
  <si>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</si>
  <si>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</si>
  <si>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</si>
  <si>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</si>
  <si>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</si>
  <si>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</si>
  <si>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</si>
  <si>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</si>
  <si>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</si>
  <si>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</si>
  <si>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</si>
  <si>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</si>
  <si>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</si>
  <si>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</si>
  <si>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</si>
  <si>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</si>
  <si>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</si>
  <si>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</si>
  <si>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</si>
  <si>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</si>
  <si>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</si>
  <si>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</si>
  <si>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</si>
  <si>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</si>
  <si>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</si>
  <si>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</si>
  <si>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</si>
  <si>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</si>
  <si>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</si>
  <si>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</si>
  <si>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</si>
  <si>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</si>
  <si>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</si>
  <si>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</si>
  <si>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</si>
  <si>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</si>
  <si>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</si>
  <si>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</si>
  <si>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</si>
  <si>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</si>
  <si>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</si>
  <si>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</si>
  <si>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</si>
  <si>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</si>
  <si>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</si>
  <si>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</si>
  <si>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</si>
  <si>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</si>
  <si>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</si>
  <si>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</si>
  <si>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</si>
  <si>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</si>
  <si>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</si>
  <si>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</si>
  <si>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</si>
  <si>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</si>
  <si>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</si>
  <si>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</si>
  <si>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</si>
  <si>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</si>
  <si>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</si>
  <si>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</si>
  <si>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</si>
  <si>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</si>
  <si>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</si>
  <si>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</si>
  <si>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</si>
  <si>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</si>
  <si>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</si>
  <si>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</si>
  <si>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</si>
  <si>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</si>
  <si>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</si>
  <si>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</si>
  <si>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</si>
  <si>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</si>
  <si>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</si>
  <si>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</si>
  <si>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</si>
  <si>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</si>
  <si>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</si>
  <si>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</si>
  <si>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</si>
  <si>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</si>
  <si>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</si>
  <si>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</si>
  <si>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</si>
  <si>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</si>
  <si>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</si>
  <si>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</si>
  <si>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</si>
  <si>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</si>
  <si>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</si>
  <si>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</si>
  <si>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</si>
  <si>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</si>
  <si>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</si>
  <si>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</si>
  <si>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</si>
  <si>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</si>
  <si>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</si>
  <si>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</si>
  <si>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</si>
  <si>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</si>
  <si>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</si>
  <si>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</si>
  <si>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</si>
  <si>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</si>
  <si>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</si>
  <si>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</si>
  <si>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</si>
  <si>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</si>
  <si>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</si>
  <si>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</si>
  <si>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</si>
  <si>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</si>
  <si>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</si>
  <si>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</si>
  <si>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</si>
  <si>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</si>
  <si>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</si>
  <si>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</si>
  <si>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</si>
  <si>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</si>
  <si>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</si>
  <si>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</si>
  <si>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</si>
  <si>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</si>
  <si>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</si>
  <si>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</si>
  <si>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</si>
  <si>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</si>
  <si>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</si>
  <si>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</si>
  <si>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</si>
  <si>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</si>
  <si>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</si>
  <si>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</si>
  <si>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</si>
  <si>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</si>
  <si>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</si>
  <si>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</si>
  <si>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</si>
  <si>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</si>
  <si>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</si>
  <si>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</si>
  <si>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</si>
  <si>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</si>
  <si>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</si>
  <si>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</si>
  <si>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</si>
  <si>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</si>
  <si>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</si>
  <si>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</si>
  <si>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</si>
  <si>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</si>
  <si>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</si>
  <si>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</si>
  <si>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</si>
  <si>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</si>
  <si>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</si>
  <si>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</si>
  <si>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</si>
  <si>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</si>
  <si>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</si>
  <si>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</si>
  <si>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</si>
  <si>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</si>
  <si>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</si>
  <si>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</si>
  <si>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</si>
  <si>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</si>
  <si>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</si>
  <si>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</si>
  <si>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</si>
  <si>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</si>
  <si>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</si>
  <si>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</si>
  <si>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</si>
  <si>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</si>
  <si>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</si>
  <si>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</si>
  <si>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</si>
  <si>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</si>
  <si>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</si>
  <si>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</si>
  <si>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</si>
  <si>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</si>
  <si>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</si>
  <si>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</si>
  <si>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</si>
  <si>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</si>
  <si>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</si>
  <si>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</si>
  <si>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</si>
  <si>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</si>
  <si>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</si>
  <si>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</si>
  <si>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</si>
  <si>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</si>
  <si>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</si>
  <si>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</si>
  <si>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</si>
  <si>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</si>
  <si>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</si>
  <si>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</si>
  <si>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</si>
  <si>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</si>
  <si>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</si>
  <si>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</si>
  <si>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</si>
  <si>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</si>
  <si>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</si>
  <si>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</si>
  <si>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</si>
  <si>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</si>
  <si>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</si>
  <si>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</si>
  <si>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</si>
  <si>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</si>
  <si>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</si>
  <si>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</si>
  <si>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</si>
  <si>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</si>
  <si>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</si>
  <si>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</si>
  <si>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</si>
  <si>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</si>
  <si>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</si>
  <si>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</si>
  <si>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</si>
  <si>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</si>
  <si>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</si>
  <si>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</si>
  <si>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</si>
  <si>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</si>
  <si>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</si>
  <si>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</si>
  <si>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</si>
  <si>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</si>
  <si>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</si>
  <si>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</si>
  <si>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</si>
  <si>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</si>
  <si>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</si>
  <si>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</si>
  <si>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</si>
  <si>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</si>
  <si>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</si>
  <si>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</si>
  <si>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</si>
  <si>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</si>
  <si>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</si>
  <si>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</si>
  <si>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</si>
  <si>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</si>
  <si>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</si>
  <si>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</si>
  <si>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</si>
  <si>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</si>
  <si>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</si>
  <si>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</si>
  <si>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</si>
  <si>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</si>
  <si>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</si>
  <si>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</si>
  <si>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</si>
  <si>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</si>
  <si>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</si>
  <si>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</si>
  <si>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</si>
  <si>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</si>
  <si>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</si>
  <si>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</si>
  <si>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</si>
  <si>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</si>
  <si>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</si>
  <si>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</si>
  <si>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</si>
  <si>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</si>
  <si>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</si>
  <si>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</si>
  <si>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</si>
  <si>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</si>
  <si>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</si>
  <si>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</si>
  <si>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</si>
  <si>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</si>
  <si>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</si>
  <si>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</si>
  <si>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</si>
  <si>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</si>
  <si>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</si>
  <si>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</si>
  <si>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</si>
  <si>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</si>
  <si>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</si>
  <si>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</si>
  <si>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</si>
  <si>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</si>
  <si>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</si>
  <si>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</si>
  <si>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</si>
  <si>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</si>
  <si>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</si>
  <si>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</si>
  <si>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</si>
  <si>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</si>
  <si>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</si>
  <si>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</si>
  <si>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</si>
  <si>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</si>
  <si>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</si>
  <si>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</si>
  <si>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</si>
  <si>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</si>
  <si>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</si>
  <si>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</si>
  <si>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</si>
  <si>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</si>
  <si>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</si>
  <si>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</si>
  <si>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</si>
  <si>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</si>
  <si>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</si>
  <si>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</si>
  <si>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</si>
  <si>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</si>
  <si>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</si>
  <si>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</si>
  <si>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</si>
  <si>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</si>
  <si>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</si>
  <si>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</si>
  <si>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</si>
  <si>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</si>
  <si>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</si>
  <si>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</si>
  <si>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</si>
  <si>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</si>
  <si>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</si>
  <si>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</si>
  <si>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</si>
  <si>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</si>
  <si>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</si>
  <si>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</si>
  <si>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</si>
  <si>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</si>
  <si>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</si>
  <si>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</si>
  <si>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</si>
  <si>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</si>
  <si>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</si>
  <si>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</si>
  <si>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</si>
  <si>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</si>
  <si>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</si>
  <si>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</si>
  <si>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</si>
  <si>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</si>
  <si>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</si>
  <si>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</si>
  <si>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</si>
  <si>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</si>
  <si>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</si>
  <si>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</si>
  <si>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</si>
  <si>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</si>
  <si>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</si>
  <si>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</si>
  <si>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</si>
  <si>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</si>
  <si>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</si>
  <si>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</si>
  <si>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</si>
  <si>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</si>
  <si>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</si>
  <si>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</si>
  <si>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</si>
  <si>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</si>
  <si>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</si>
  <si>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</si>
  <si>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</si>
  <si>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</si>
  <si>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</si>
  <si>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</si>
  <si>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</si>
  <si>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</si>
  <si>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</si>
  <si>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</si>
  <si>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</si>
  <si>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</si>
  <si>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</si>
  <si>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</si>
  <si>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</si>
  <si>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</si>
  <si>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</si>
  <si>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</si>
  <si>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</si>
  <si>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</si>
  <si>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</si>
  <si>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</si>
  <si>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</si>
  <si>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</si>
  <si>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</si>
  <si>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</si>
  <si>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</si>
  <si>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</si>
  <si>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</si>
  <si>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</si>
  <si>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</si>
  <si>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</si>
  <si>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</si>
  <si>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</si>
  <si>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</si>
  <si>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</si>
  <si>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</si>
  <si>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</si>
  <si>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</si>
  <si>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</si>
  <si>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</si>
  <si>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</si>
  <si>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</si>
  <si>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</si>
  <si>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</si>
  <si>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</si>
  <si>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</si>
  <si>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</si>
  <si>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</si>
  <si>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</si>
  <si>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</si>
  <si>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</si>
  <si>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</si>
  <si>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</si>
  <si>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</si>
  <si>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</si>
  <si>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</si>
  <si>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</si>
  <si>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</si>
  <si>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</si>
  <si>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</si>
  <si>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</si>
  <si>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</si>
  <si>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</si>
  <si>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</si>
  <si>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</si>
  <si>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</si>
  <si>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</si>
  <si>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</si>
  <si>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</si>
  <si>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</si>
  <si>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</si>
  <si>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</si>
  <si>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</si>
  <si>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</si>
  <si>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</si>
  <si>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</si>
  <si>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</si>
  <si>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</si>
  <si>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</si>
  <si>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</si>
  <si>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</si>
  <si>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</si>
  <si>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</si>
  <si>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</si>
  <si>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</si>
  <si>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</si>
  <si>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</si>
  <si>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</si>
  <si>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</si>
  <si>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</si>
  <si>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</si>
  <si>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</si>
  <si>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</si>
  <si>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</si>
  <si>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</si>
  <si>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</si>
  <si>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</si>
  <si>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</si>
  <si>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</si>
  <si>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</si>
  <si>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</si>
  <si>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</si>
  <si>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</si>
  <si>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</si>
  <si>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</si>
  <si>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</si>
  <si>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</si>
  <si>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</si>
  <si>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</si>
  <si>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</si>
  <si>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</si>
  <si>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</si>
  <si>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</si>
  <si>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</si>
  <si>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</si>
  <si>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</si>
  <si>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</si>
  <si>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</si>
  <si>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</si>
  <si>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</si>
  <si>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</si>
  <si>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</si>
  <si>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</si>
  <si>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</si>
  <si>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</si>
  <si>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</si>
  <si>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</si>
  <si>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</si>
  <si>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</si>
  <si>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</si>
  <si>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</si>
  <si>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</si>
  <si>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</si>
  <si>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</si>
  <si>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</si>
  <si>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</si>
  <si>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</si>
  <si>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</si>
  <si>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</si>
  <si>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</si>
  <si>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</si>
  <si>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</si>
  <si>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</si>
  <si>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</si>
  <si>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</si>
  <si>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</si>
  <si>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</si>
  <si>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</si>
  <si>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</si>
  <si>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</si>
  <si>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</si>
  <si>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</si>
  <si>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</si>
  <si>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</si>
  <si>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</si>
  <si>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</si>
  <si>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</si>
  <si>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</si>
  <si>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</si>
  <si>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</si>
  <si>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</si>
  <si>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</si>
  <si>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</si>
  <si>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</si>
  <si>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</si>
  <si>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</si>
  <si>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</si>
  <si>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</si>
  <si>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</si>
  <si>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</si>
  <si>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</si>
  <si>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</si>
  <si>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</si>
  <si>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</si>
  <si>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</si>
  <si>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</si>
  <si>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</si>
  <si>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</si>
  <si>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</si>
  <si>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</si>
  <si>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</si>
  <si>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</si>
  <si>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</si>
  <si>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</si>
  <si>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</si>
  <si>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</si>
  <si>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</si>
  <si>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</si>
  <si>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</si>
  <si>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</si>
  <si>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</si>
  <si>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</si>
  <si>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</si>
  <si>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</si>
  <si>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</si>
  <si>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</si>
  <si>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</si>
  <si>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</si>
  <si>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</si>
  <si>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</si>
  <si>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</si>
  <si>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</si>
  <si>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</si>
  <si>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</si>
  <si>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</si>
  <si>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</si>
  <si>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</si>
  <si>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</si>
  <si>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</si>
  <si>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</si>
  <si>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</si>
  <si>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</si>
  <si>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</si>
  <si>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</si>
  <si>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</si>
  <si>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</si>
  <si>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</si>
  <si>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</si>
  <si>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</si>
  <si>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</si>
  <si>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</si>
  <si>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</si>
  <si>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</si>
  <si>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</si>
  <si>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</si>
  <si>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</si>
  <si>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</si>
  <si>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</si>
  <si>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</si>
  <si>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</si>
  <si>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</si>
  <si>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</si>
  <si>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</si>
  <si>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</si>
  <si>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</si>
  <si>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</si>
  <si>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</si>
  <si>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</si>
  <si>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</si>
  <si>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</si>
  <si>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</si>
  <si>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</si>
  <si>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</si>
  <si>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</si>
  <si>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</si>
  <si>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</si>
  <si>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</si>
  <si>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</si>
  <si>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</si>
  <si>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</si>
  <si>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</si>
  <si>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</si>
  <si>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</si>
  <si>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</si>
  <si>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</si>
  <si>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</si>
  <si>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</si>
  <si>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</si>
  <si>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</si>
  <si>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</si>
  <si>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</si>
  <si>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</si>
  <si>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</si>
  <si>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</si>
  <si>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</si>
  <si>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</si>
  <si>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</si>
  <si>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</si>
  <si>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</si>
  <si>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</si>
  <si>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</si>
  <si>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</si>
  <si>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</si>
  <si>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</si>
  <si>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</si>
  <si>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</si>
  <si>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</si>
  <si>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</si>
  <si>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</si>
  <si>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</si>
  <si>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</si>
  <si>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</si>
  <si>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</si>
  <si>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</si>
  <si>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</si>
  <si>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</si>
  <si>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</si>
  <si>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</si>
  <si>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</si>
  <si>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</si>
  <si>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</si>
  <si>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</si>
  <si>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</si>
  <si>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</si>
  <si>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</si>
  <si>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</si>
  <si>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</si>
  <si>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</si>
  <si>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</si>
  <si>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</si>
  <si>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</si>
  <si>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</si>
  <si>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</si>
  <si>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</si>
  <si>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</si>
  <si>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</si>
  <si>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</si>
  <si>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</si>
  <si>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</si>
  <si>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</si>
  <si>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</si>
  <si>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</si>
  <si>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</si>
  <si>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</si>
  <si>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</si>
  <si>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</si>
  <si>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</si>
  <si>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</si>
  <si>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</si>
  <si>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</si>
  <si>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</si>
  <si>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</si>
  <si>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</si>
  <si>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</si>
  <si>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</si>
  <si>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</si>
  <si>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</si>
  <si>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</si>
  <si>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</si>
  <si>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</si>
  <si>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</si>
  <si>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</si>
  <si>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</si>
  <si>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</si>
  <si>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</si>
  <si>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</si>
  <si>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</si>
  <si>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</si>
  <si>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</si>
  <si>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</si>
  <si>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</si>
  <si>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</si>
  <si>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</si>
  <si>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</si>
  <si>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</si>
  <si>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</si>
  <si>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</si>
  <si>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</si>
  <si>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</si>
  <si>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</si>
  <si>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</si>
  <si>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</si>
  <si>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</si>
  <si>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</si>
  <si>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</si>
  <si>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</si>
  <si>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</si>
  <si>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</si>
  <si>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</si>
  <si>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</si>
  <si>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</si>
  <si>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</si>
  <si>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</si>
  <si>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</si>
  <si>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</si>
  <si>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</si>
  <si>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</si>
  <si>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</si>
  <si>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</si>
  <si>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</si>
  <si>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</si>
  <si>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</si>
  <si>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</si>
  <si>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</si>
  <si>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</si>
  <si>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</si>
  <si>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</si>
  <si>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</si>
  <si>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</si>
  <si>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</si>
  <si>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</si>
  <si>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</si>
  <si>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</si>
  <si>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</si>
  <si>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</si>
  <si>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</si>
  <si>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</si>
  <si>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</si>
  <si>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</si>
  <si>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</si>
  <si>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</si>
  <si>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</si>
  <si>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</si>
  <si>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</si>
  <si>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</si>
  <si>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</si>
  <si>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</si>
  <si>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</si>
  <si>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</si>
  <si>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</si>
  <si>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</si>
  <si>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</si>
  <si>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</si>
  <si>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</si>
  <si>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</si>
  <si>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</si>
  <si>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</si>
  <si>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</si>
  <si>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</si>
  <si>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</si>
  <si>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</si>
  <si>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</si>
  <si>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</si>
  <si>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</si>
  <si>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</si>
  <si>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</si>
  <si>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</si>
  <si>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</si>
  <si>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</si>
  <si>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</si>
  <si>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</si>
  <si>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</si>
  <si>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</si>
  <si>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</si>
  <si>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</si>
  <si>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</si>
  <si>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</si>
  <si>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</si>
  <si>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</si>
  <si>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</si>
  <si>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</si>
  <si>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</si>
  <si>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</si>
  <si>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</si>
  <si>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</si>
  <si>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</si>
  <si>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</si>
  <si>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</si>
  <si>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</si>
  <si>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</si>
  <si>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</si>
  <si>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</si>
  <si>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</si>
  <si>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</si>
  <si>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</si>
  <si>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</si>
  <si>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</si>
  <si>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</si>
  <si>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</si>
  <si>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</si>
  <si>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</si>
  <si>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</si>
  <si>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</si>
  <si>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</si>
  <si>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</si>
  <si>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</si>
  <si>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</si>
  <si>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</si>
  <si>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</si>
  <si>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</si>
  <si>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</si>
  <si>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</si>
  <si>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</si>
  <si>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</si>
  <si>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</si>
  <si>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</si>
  <si>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</si>
  <si>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</si>
  <si>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</si>
  <si>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</si>
  <si>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</si>
  <si>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</si>
  <si>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</si>
  <si>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</si>
  <si>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</si>
  <si>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</si>
  <si>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</si>
  <si>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</si>
  <si>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</si>
  <si>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</si>
  <si>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</si>
  <si>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</si>
  <si>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</si>
  <si>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</si>
  <si>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</si>
  <si>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</si>
  <si>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</si>
  <si>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</si>
  <si>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</si>
  <si>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</si>
  <si>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</si>
  <si>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</si>
  <si>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</si>
  <si>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</si>
  <si>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</si>
  <si>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</si>
  <si>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</si>
  <si>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</si>
  <si>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</si>
  <si>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</si>
  <si>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</si>
  <si>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</si>
  <si>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</si>
  <si>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</si>
  <si>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</si>
  <si>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</si>
  <si>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</si>
  <si>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</si>
  <si>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</si>
  <si>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</si>
  <si>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</si>
  <si>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</si>
  <si>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</si>
  <si>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</si>
  <si>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</si>
  <si>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</si>
  <si>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</si>
  <si>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</si>
  <si>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</si>
  <si>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</si>
  <si>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</si>
  <si>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</si>
  <si>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</si>
  <si>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</si>
  <si>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</si>
  <si>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</si>
  <si>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</si>
  <si>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</si>
  <si>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</si>
  <si>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</si>
  <si>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</si>
  <si>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</si>
  <si>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</si>
  <si>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</si>
  <si>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</si>
  <si>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</si>
  <si>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</si>
  <si>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</si>
  <si>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</si>
  <si>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</si>
  <si>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</si>
  <si>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</si>
  <si>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</si>
  <si>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</si>
  <si>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</si>
  <si>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</si>
  <si>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</si>
  <si>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</si>
  <si>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</si>
  <si>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</si>
  <si>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</si>
  <si>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</si>
  <si>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</si>
  <si>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</si>
  <si>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</si>
  <si>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</si>
  <si>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</si>
  <si>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</si>
  <si>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</si>
  <si>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</si>
  <si>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</si>
  <si>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</si>
  <si>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</si>
  <si>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</si>
  <si>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</si>
  <si>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</si>
  <si>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</si>
  <si>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</si>
  <si>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</si>
  <si>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</si>
  <si>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</si>
  <si>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</si>
  <si>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</si>
  <si>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</si>
  <si>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</si>
  <si>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</si>
  <si>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</si>
  <si>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</si>
  <si>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</si>
  <si>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</si>
  <si>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</si>
  <si>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</si>
  <si>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</si>
  <si>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</si>
  <si>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</si>
  <si>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</si>
  <si>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</si>
  <si>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</si>
  <si>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</si>
  <si>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</si>
  <si>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</si>
  <si>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</si>
  <si>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</si>
  <si>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</si>
  <si>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</si>
  <si>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</si>
  <si>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</si>
  <si>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</si>
  <si>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</si>
  <si>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</si>
  <si>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</si>
  <si>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</si>
  <si>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</si>
  <si>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</si>
  <si>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</si>
  <si>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</si>
  <si>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</si>
  <si>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</si>
  <si>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</si>
  <si>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</si>
  <si>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</si>
  <si>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</si>
  <si>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</si>
  <si>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</si>
  <si>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</si>
  <si>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</si>
  <si>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</si>
  <si>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</si>
  <si>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</si>
  <si>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</si>
  <si>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</si>
  <si>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</si>
  <si>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</si>
  <si>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</si>
  <si>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</si>
  <si>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</si>
  <si>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</si>
  <si>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</si>
  <si>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</si>
  <si>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</si>
  <si>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</si>
  <si>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</si>
  <si>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</si>
  <si>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</si>
  <si>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</si>
  <si>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</si>
  <si>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</si>
  <si>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</si>
  <si>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</si>
  <si>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</si>
  <si>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</si>
  <si>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</si>
  <si>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</si>
  <si>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</si>
  <si>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</si>
  <si>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</si>
  <si>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</si>
  <si>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</si>
  <si>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</si>
  <si>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</si>
  <si>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</si>
  <si>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</si>
  <si>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</si>
  <si>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</si>
  <si>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</si>
  <si>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</si>
  <si>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</si>
  <si>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</si>
  <si>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</si>
  <si>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</si>
  <si>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</si>
  <si>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</si>
  <si>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</si>
  <si>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</si>
  <si>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</si>
  <si>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</si>
  <si>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</si>
  <si>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</si>
  <si>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</si>
  <si>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</si>
  <si>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</si>
  <si>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</si>
  <si>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</si>
  <si>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</si>
  <si>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</si>
  <si>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</si>
  <si>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</si>
  <si>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</si>
  <si>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</si>
  <si>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</si>
  <si>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</si>
  <si>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</si>
  <si>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</si>
  <si>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</si>
  <si>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</si>
  <si>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</si>
  <si>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</si>
  <si>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</si>
  <si>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</si>
  <si>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</si>
  <si>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</si>
  <si>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</si>
  <si>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</si>
  <si>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</si>
  <si>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</si>
  <si>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</si>
  <si>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</si>
  <si>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</si>
  <si>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</si>
  <si>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</si>
  <si>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</si>
  <si>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</si>
  <si>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</si>
  <si>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</si>
  <si>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</si>
  <si>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</si>
  <si>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</si>
  <si>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</si>
  <si>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</si>
  <si>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</si>
  <si>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</si>
  <si>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</si>
  <si>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</si>
  <si>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</si>
  <si>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</si>
  <si>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</si>
  <si>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</si>
  <si>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</si>
  <si>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</si>
  <si>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</si>
  <si>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</si>
  <si>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</si>
  <si>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</si>
  <si>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</si>
  <si>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</si>
  <si>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</si>
  <si>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</si>
  <si>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</si>
  <si>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</si>
  <si>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</si>
  <si>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</si>
  <si>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</si>
  <si>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</si>
  <si>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</si>
  <si>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</si>
  <si>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</si>
  <si>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</si>
  <si>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</si>
  <si>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</si>
  <si>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</si>
  <si>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</si>
  <si>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</si>
  <si>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</si>
  <si>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</si>
  <si>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</si>
  <si>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</si>
  <si>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</si>
  <si>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</si>
  <si>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</si>
  <si>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</si>
  <si>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</si>
  <si>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</si>
  <si>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</si>
  <si>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</si>
  <si>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</si>
  <si>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</si>
  <si>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</si>
  <si>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</si>
  <si>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</si>
  <si>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</si>
  <si>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</si>
  <si>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</si>
  <si>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</si>
  <si>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</si>
  <si>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</si>
  <si>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</si>
  <si>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</si>
  <si>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</si>
  <si>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</si>
  <si>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</si>
  <si>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</si>
  <si>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</si>
  <si>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</si>
  <si>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</si>
  <si>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</si>
  <si>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</si>
  <si>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</si>
  <si>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</si>
  <si>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</si>
  <si>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</si>
  <si>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</si>
  <si>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</si>
  <si>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</si>
  <si>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</si>
  <si>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</si>
  <si>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</si>
  <si>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</si>
  <si>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</si>
  <si>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</si>
  <si>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</si>
  <si>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</si>
  <si>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</si>
  <si>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</si>
  <si>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</si>
  <si>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</si>
  <si>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</si>
  <si>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</si>
  <si>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</si>
  <si>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</si>
  <si>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</si>
  <si>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</si>
  <si>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</si>
  <si>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</si>
  <si>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</si>
  <si>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</si>
  <si>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</si>
  <si>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</si>
  <si>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</si>
  <si>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</si>
  <si>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</si>
  <si>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</si>
  <si>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</si>
  <si>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</si>
  <si>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</si>
  <si>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</si>
  <si>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</si>
  <si>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</si>
  <si>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</si>
  <si>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</si>
  <si>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</si>
  <si>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</si>
  <si>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</si>
  <si>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</si>
  <si>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</si>
  <si>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</si>
  <si>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</si>
  <si>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</si>
  <si>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</si>
  <si>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</si>
  <si>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</si>
  <si>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</si>
  <si>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</si>
  <si>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</si>
  <si>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</si>
  <si>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</si>
  <si>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</si>
  <si>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</si>
  <si>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</si>
  <si>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</si>
  <si>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</si>
  <si>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</si>
  <si>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</si>
  <si>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</si>
  <si>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</si>
  <si>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</si>
  <si>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</si>
  <si>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</si>
  <si>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</si>
  <si>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</si>
  <si>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</si>
  <si>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</si>
  <si>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</si>
  <si>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</si>
  <si>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</si>
  <si>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</si>
  <si>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</si>
  <si>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</si>
  <si>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</si>
  <si>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</si>
  <si>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</si>
  <si>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</si>
  <si>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</si>
  <si>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</si>
  <si>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</si>
  <si>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</si>
  <si>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</si>
  <si>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</si>
  <si>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</si>
  <si>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</si>
  <si>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</si>
  <si>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</si>
  <si>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</si>
  <si>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</si>
  <si>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</si>
  <si>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</si>
  <si>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</si>
  <si>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</si>
  <si>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</si>
  <si>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</si>
  <si>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</si>
  <si>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</si>
  <si>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</si>
  <si>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</si>
  <si>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</si>
  <si>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</si>
  <si>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</si>
  <si>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</si>
  <si>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</si>
  <si>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</si>
  <si>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</si>
  <si>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</si>
  <si>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</si>
  <si>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</si>
  <si>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</si>
  <si>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</si>
  <si>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</si>
  <si>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</si>
  <si>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</si>
  <si>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</si>
  <si>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</si>
  <si>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</si>
  <si>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</si>
  <si>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</si>
  <si>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</si>
  <si>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</si>
  <si>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</si>
  <si>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</si>
  <si>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</si>
  <si>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</si>
  <si>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</si>
  <si>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</si>
  <si>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</si>
  <si>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</si>
  <si>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</si>
  <si>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</si>
  <si>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</si>
  <si>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</si>
  <si>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</si>
  <si>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</si>
  <si>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</si>
  <si>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</si>
  <si>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</si>
  <si>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</si>
  <si>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</si>
  <si>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</si>
  <si>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</si>
  <si>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</si>
  <si>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</si>
  <si>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</si>
  <si>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</si>
  <si>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</si>
  <si>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</si>
  <si>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</si>
  <si>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</si>
  <si>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</si>
  <si>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</si>
  <si>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</si>
  <si>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</si>
  <si>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</si>
  <si>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</si>
  <si>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</si>
  <si>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</si>
  <si>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</si>
  <si>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</si>
  <si>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</si>
  <si>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</si>
  <si>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</si>
  <si>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</si>
  <si>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</si>
  <si>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</si>
  <si>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</si>
  <si>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</si>
  <si>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</si>
  <si>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</si>
  <si>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</si>
  <si>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</si>
  <si>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</si>
  <si>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</si>
  <si>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</si>
  <si>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</si>
  <si>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</si>
  <si>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</si>
  <si>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</si>
  <si>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</si>
  <si>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</si>
  <si>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</si>
  <si>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</si>
  <si>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</si>
  <si>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</si>
  <si>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</si>
  <si>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</si>
  <si>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</si>
  <si>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</si>
  <si>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</si>
  <si>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</si>
  <si>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</si>
  <si>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</si>
  <si>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</si>
  <si>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</si>
  <si>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</si>
  <si>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</si>
  <si>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</si>
  <si>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</si>
  <si>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</si>
  <si>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</si>
  <si>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</si>
  <si>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</si>
  <si>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</si>
  <si>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</si>
  <si>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</si>
  <si>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</si>
  <si>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</si>
  <si>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</si>
  <si>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</si>
  <si>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</si>
  <si>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</si>
  <si>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</si>
  <si>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</si>
  <si>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</si>
  <si>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</si>
  <si>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</si>
  <si>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</si>
  <si>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</si>
  <si>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</si>
  <si>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</si>
  <si>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</si>
  <si>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</si>
  <si>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</si>
  <si>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</si>
  <si>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</si>
  <si>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</si>
  <si>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</si>
  <si>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</si>
  <si>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</si>
  <si>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</si>
  <si>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</si>
  <si>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</si>
  <si>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</si>
  <si>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</si>
  <si>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</si>
  <si>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</si>
  <si>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</si>
  <si>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</si>
  <si>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</si>
  <si>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</si>
  <si>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</si>
  <si>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</si>
  <si>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</si>
  <si>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</si>
  <si>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</si>
  <si>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</si>
  <si>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</si>
  <si>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</si>
  <si>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</si>
  <si>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</si>
  <si>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</si>
  <si>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</si>
  <si>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</si>
  <si>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</si>
  <si>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</si>
  <si>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</si>
  <si>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</si>
  <si>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</si>
  <si>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</si>
  <si>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</si>
  <si>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</si>
  <si>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</si>
  <si>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</si>
  <si>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</si>
  <si>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</si>
  <si>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</si>
  <si>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</si>
  <si>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</si>
  <si>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</si>
  <si>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</si>
  <si>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</si>
  <si>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</si>
  <si>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</si>
  <si>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</si>
  <si>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</si>
  <si>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</si>
  <si>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</si>
  <si>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</si>
  <si>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</si>
  <si>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</si>
  <si>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</si>
  <si>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</si>
  <si>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</si>
  <si>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</si>
  <si>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</si>
  <si>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</si>
  <si>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</si>
  <si>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</si>
  <si>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</si>
  <si>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</si>
  <si>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</si>
  <si>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</si>
  <si>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</si>
  <si>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</si>
  <si>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</si>
  <si>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</si>
  <si>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</si>
  <si>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</si>
  <si>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</si>
  <si>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</si>
  <si>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</si>
  <si>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</si>
  <si>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</si>
  <si>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</si>
  <si>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</si>
  <si>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</si>
  <si>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</si>
  <si>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</si>
  <si>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</si>
  <si>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</si>
  <si>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</si>
  <si>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</si>
  <si>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</si>
  <si>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</si>
  <si>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</si>
  <si>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</si>
  <si>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</si>
  <si>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</si>
  <si>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</si>
  <si>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</si>
  <si>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</si>
  <si>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</si>
  <si>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</si>
  <si>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</si>
  <si>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</si>
  <si>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</si>
  <si>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</si>
  <si>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</si>
  <si>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</si>
  <si>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</si>
  <si>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</si>
  <si>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</si>
  <si>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</si>
  <si>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</si>
  <si>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</si>
  <si>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</si>
  <si>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</si>
  <si>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</si>
  <si>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</si>
  <si>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</si>
  <si>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</si>
  <si>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</si>
  <si>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</si>
  <si>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</si>
  <si>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</si>
  <si>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</si>
  <si>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</si>
  <si>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</si>
  <si>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</si>
  <si>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</si>
  <si>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</si>
  <si>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</si>
  <si>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</si>
  <si>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</si>
  <si>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</si>
  <si>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</si>
  <si>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</si>
  <si>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</si>
  <si>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</si>
  <si>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</si>
  <si>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</si>
  <si>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</si>
  <si>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</si>
  <si>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</si>
  <si>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</si>
  <si>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</si>
  <si>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</si>
  <si>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</si>
  <si>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</si>
  <si>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</si>
  <si>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</si>
  <si>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</si>
  <si>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</si>
  <si>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</si>
  <si>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</si>
  <si>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</si>
  <si>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</si>
  <si>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</si>
  <si>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</si>
  <si>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</si>
  <si>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</si>
  <si>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</si>
  <si>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</si>
  <si>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</si>
  <si>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</si>
  <si>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</si>
  <si>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</si>
  <si>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</si>
  <si>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</si>
  <si>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</si>
  <si>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</si>
  <si>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</si>
  <si>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</si>
  <si>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</si>
  <si>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</si>
  <si>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</si>
  <si>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</si>
  <si>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</si>
  <si>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</si>
  <si>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</si>
  <si>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</si>
  <si>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</si>
  <si>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</si>
  <si>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</si>
  <si>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</si>
  <si>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</si>
  <si>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</si>
  <si>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</si>
  <si>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</si>
  <si>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</si>
  <si>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</si>
  <si>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</si>
  <si>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</si>
  <si>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</si>
  <si>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</si>
  <si>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</si>
  <si>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</si>
  <si>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</si>
  <si>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</si>
  <si>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</si>
  <si>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</si>
  <si>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</si>
  <si>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</si>
  <si>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</si>
  <si>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</si>
  <si>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</si>
  <si>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</si>
  <si>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</si>
  <si>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</si>
  <si>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</si>
  <si>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</si>
  <si>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</si>
  <si>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</si>
  <si>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</si>
  <si>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</si>
  <si>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</si>
  <si>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</si>
  <si>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</si>
  <si>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</si>
  <si>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</si>
  <si>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</si>
  <si>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</si>
  <si>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</si>
  <si>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</si>
  <si>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</si>
  <si>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</si>
  <si>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</si>
  <si>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</si>
  <si>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</si>
  <si>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</si>
  <si>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</si>
  <si>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</si>
  <si>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</si>
  <si>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</si>
  <si>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</si>
  <si>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</si>
  <si>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</si>
  <si>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</si>
  <si>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</si>
  <si>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</si>
  <si>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</si>
  <si>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</si>
  <si>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</si>
  <si>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</si>
  <si>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</si>
  <si>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</si>
  <si>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</si>
  <si>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</si>
  <si>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</si>
  <si>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</si>
  <si>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</si>
  <si>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</si>
  <si>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</si>
  <si>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</si>
  <si>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</si>
  <si>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</si>
  <si>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</si>
  <si>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</si>
  <si>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</si>
  <si>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</si>
  <si>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</si>
  <si>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</si>
  <si>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</si>
  <si>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</si>
  <si>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</si>
  <si>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</si>
  <si>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</si>
  <si>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</si>
  <si>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</si>
  <si>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</si>
  <si>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</si>
  <si>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</si>
  <si>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</si>
  <si>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</si>
  <si>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</si>
  <si>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</si>
  <si>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</si>
  <si>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</si>
  <si>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</si>
  <si>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</si>
  <si>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</si>
  <si>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</si>
  <si>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</si>
  <si>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</si>
  <si>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</si>
  <si>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</si>
  <si>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</si>
  <si>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</si>
  <si>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</si>
  <si>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</si>
  <si>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</si>
  <si>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</si>
  <si>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</si>
  <si>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</si>
  <si>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</si>
  <si>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</si>
  <si>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</si>
  <si>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</si>
  <si>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</si>
  <si>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</si>
  <si>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</si>
  <si>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</si>
  <si>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</si>
  <si>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</si>
  <si>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</si>
  <si>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</si>
  <si>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</si>
  <si>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</si>
  <si>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</si>
  <si>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</si>
  <si>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</si>
  <si>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</si>
  <si>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</si>
  <si>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</si>
  <si>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</si>
  <si>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</si>
  <si>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</si>
  <si>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</si>
  <si>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</si>
  <si>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</si>
  <si>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</si>
  <si>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</si>
  <si>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</si>
  <si>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</si>
  <si>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</si>
  <si>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</si>
  <si>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</si>
  <si>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</si>
  <si>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</si>
  <si>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</si>
  <si>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</si>
  <si>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</si>
  <si>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</si>
  <si>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</si>
  <si>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</si>
  <si>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</si>
  <si>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</si>
  <si>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</si>
  <si>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</si>
  <si>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</si>
  <si>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</si>
  <si>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</si>
  <si>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</si>
  <si>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</si>
  <si>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</si>
  <si>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</si>
  <si>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</si>
  <si>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</si>
  <si>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</si>
  <si>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</si>
  <si>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</si>
  <si>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</si>
  <si>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</si>
  <si>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</si>
  <si>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</si>
  <si>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</si>
  <si>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</si>
  <si>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</si>
  <si>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</si>
  <si>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</si>
  <si>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</si>
  <si>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</si>
  <si>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</si>
  <si>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</si>
  <si>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</si>
  <si>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</si>
  <si>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</si>
  <si>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</si>
  <si>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</si>
  <si>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</si>
  <si>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</si>
  <si>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</si>
  <si>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</si>
  <si>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</si>
  <si>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</si>
  <si>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</si>
  <si>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</si>
  <si>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</si>
  <si>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</si>
  <si>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</si>
  <si>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</si>
  <si>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</si>
  <si>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</si>
  <si>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</si>
  <si>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</si>
  <si>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</si>
  <si>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</si>
  <si>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</si>
  <si>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</si>
  <si>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</si>
  <si>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</si>
  <si>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</si>
  <si>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</si>
  <si>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</si>
  <si>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</si>
  <si>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</si>
  <si>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</si>
  <si>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</si>
  <si>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</si>
  <si>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</si>
  <si>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</si>
  <si>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</si>
  <si>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</si>
  <si>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</si>
  <si>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</si>
  <si>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</si>
  <si>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</si>
  <si>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</si>
  <si>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</si>
  <si>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</si>
  <si>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</si>
  <si>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</si>
  <si>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</si>
  <si>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</si>
  <si>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</si>
  <si>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</si>
  <si>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</si>
  <si>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</si>
  <si>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</si>
  <si>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</si>
  <si>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</si>
  <si>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</si>
  <si>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</si>
  <si>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</si>
  <si>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</si>
  <si>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</si>
  <si>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</si>
  <si>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</si>
  <si>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</si>
  <si>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</si>
  <si>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</si>
  <si>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</si>
  <si>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</si>
  <si>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</si>
  <si>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</si>
  <si>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</si>
  <si>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</si>
  <si>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</si>
  <si>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</si>
  <si>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</si>
  <si>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</si>
  <si>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</si>
  <si>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</si>
  <si>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</si>
  <si>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</si>
  <si>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</si>
  <si>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</si>
  <si>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</si>
  <si>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</si>
  <si>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</si>
  <si>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</si>
  <si>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</si>
  <si>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</si>
  <si>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</si>
  <si>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</si>
  <si>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</si>
  <si>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</si>
  <si>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</si>
  <si>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</si>
  <si>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</si>
  <si>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</si>
  <si>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</si>
  <si>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</si>
  <si>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</si>
  <si>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</si>
  <si>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</si>
  <si>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</si>
  <si>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</si>
  <si>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</si>
  <si>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</si>
  <si>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</si>
  <si>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</si>
  <si>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</si>
  <si>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</si>
  <si>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</si>
  <si>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</si>
  <si>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</si>
  <si>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</si>
  <si>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</si>
  <si>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</si>
  <si>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</si>
  <si>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</si>
  <si>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</si>
  <si>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</si>
  <si>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</si>
  <si>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</si>
  <si>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</si>
  <si>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</si>
  <si>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</si>
  <si>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</si>
  <si>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</si>
  <si>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</si>
  <si>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</si>
  <si>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</si>
  <si>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</si>
  <si>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</si>
  <si>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</si>
  <si>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</si>
  <si>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</si>
  <si>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</si>
  <si>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</si>
  <si>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</si>
  <si>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</si>
  <si>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</si>
  <si>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</si>
  <si>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</si>
  <si>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</si>
  <si>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</si>
  <si>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</si>
  <si>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</si>
  <si>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</si>
  <si>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</si>
  <si>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</si>
  <si>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</si>
  <si>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</si>
  <si>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</si>
  <si>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</si>
  <si>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</si>
  <si>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</si>
  <si>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</si>
  <si>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</si>
  <si>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</si>
  <si>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</si>
  <si>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</si>
  <si>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</si>
  <si>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</si>
  <si>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</si>
  <si>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</si>
  <si>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</si>
  <si>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</si>
  <si>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</si>
  <si>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</si>
  <si>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</si>
  <si>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</si>
  <si>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</si>
  <si>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</si>
  <si>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</si>
  <si>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</si>
  <si>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</si>
  <si>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</si>
  <si>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</si>
  <si>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</si>
  <si>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</si>
  <si>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</si>
  <si>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</si>
  <si>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</si>
  <si>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</si>
  <si>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</si>
  <si>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</si>
  <si>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</si>
  <si>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</si>
  <si>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</si>
  <si>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</si>
  <si>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</si>
  <si>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</si>
  <si>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</si>
  <si>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</si>
  <si>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</si>
  <si>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</si>
  <si>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</si>
  <si>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</si>
  <si>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</si>
  <si>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</si>
  <si>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</si>
  <si>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</si>
  <si>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</si>
  <si>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</si>
  <si>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</si>
  <si>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</si>
  <si>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</si>
  <si>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</si>
  <si>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</si>
  <si>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</si>
  <si>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</si>
  <si>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</si>
  <si>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</si>
  <si>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</si>
  <si>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</si>
  <si>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</si>
  <si>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</si>
  <si>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</si>
  <si>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</si>
  <si>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</si>
  <si>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</si>
  <si>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</si>
  <si>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</si>
  <si>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</si>
  <si>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</si>
  <si>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</si>
  <si>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</si>
  <si>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</si>
  <si>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</si>
  <si>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</si>
  <si>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</si>
  <si>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</si>
  <si>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</si>
  <si>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</si>
  <si>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</si>
  <si>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</si>
  <si>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</si>
  <si>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</si>
  <si>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</si>
  <si>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</si>
  <si>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</si>
  <si>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</si>
  <si>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</si>
  <si>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</si>
  <si>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</si>
  <si>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</si>
  <si>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</si>
  <si>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</si>
  <si>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</si>
  <si>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</si>
  <si>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</si>
  <si>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</si>
  <si>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</si>
  <si>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</si>
  <si>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</si>
  <si>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</si>
  <si>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</si>
  <si>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</si>
  <si>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</si>
  <si>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</si>
  <si>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</si>
  <si>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</si>
  <si>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</si>
  <si>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</si>
  <si>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</si>
  <si>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</si>
  <si>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</si>
  <si>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</si>
  <si>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</si>
  <si>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</si>
  <si>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</si>
  <si>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</si>
  <si>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</si>
  <si>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</si>
  <si>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</si>
  <si>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</si>
  <si>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</si>
  <si>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</si>
  <si>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</si>
  <si>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</si>
  <si>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</si>
  <si>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</si>
  <si>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</si>
  <si>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</si>
  <si>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</si>
  <si>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</si>
  <si>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</si>
  <si>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</si>
  <si>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</si>
  <si>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</si>
  <si>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</si>
  <si>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</si>
  <si>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</si>
  <si>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</si>
  <si>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</si>
  <si>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</si>
  <si>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</si>
  <si>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</si>
  <si>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</si>
  <si>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</si>
  <si>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</si>
  <si>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</si>
  <si>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</si>
  <si>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</si>
  <si>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</si>
  <si>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</si>
  <si>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</si>
  <si>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</si>
  <si>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</si>
  <si>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</si>
  <si>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</si>
  <si>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</si>
  <si>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</si>
  <si>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</si>
  <si>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</si>
  <si>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</si>
  <si>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</si>
  <si>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</si>
  <si>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</si>
  <si>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</si>
  <si>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</si>
  <si>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</si>
  <si>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</si>
  <si>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</si>
  <si>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</si>
  <si>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</si>
  <si>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</si>
  <si>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</si>
  <si>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</si>
  <si>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</si>
  <si>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</si>
  <si>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</si>
  <si>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</si>
  <si>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</si>
  <si>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</si>
  <si>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</si>
  <si>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</si>
  <si>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</si>
  <si>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</si>
  <si>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</si>
  <si>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</si>
  <si>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</si>
  <si>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</si>
  <si>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</si>
  <si>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</si>
  <si>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</si>
  <si>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</si>
  <si>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</si>
  <si>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</si>
  <si>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</si>
  <si>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</si>
  <si>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</si>
  <si>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</si>
  <si>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</si>
  <si>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</si>
  <si>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</si>
  <si>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</si>
  <si>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</si>
  <si>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</si>
  <si>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</si>
  <si>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</si>
  <si>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</si>
  <si>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</si>
  <si>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</si>
  <si>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</si>
  <si>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</si>
  <si>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</si>
  <si>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</si>
  <si>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</si>
  <si>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</si>
  <si>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</si>
  <si>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</si>
  <si>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</si>
  <si>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</si>
  <si>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</si>
  <si>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</si>
  <si>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</si>
  <si>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</si>
  <si>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</si>
  <si>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</si>
  <si>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</si>
  <si>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</si>
  <si>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</si>
  <si>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</si>
  <si>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</si>
  <si>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</si>
  <si>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</si>
  <si>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</si>
  <si>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</si>
  <si>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</si>
  <si>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</si>
  <si>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</si>
  <si>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</si>
  <si>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</si>
  <si>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</si>
  <si>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</si>
  <si>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</si>
  <si>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</si>
  <si>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</si>
  <si>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</si>
  <si>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</si>
  <si>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</si>
  <si>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</si>
  <si>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</si>
  <si>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</si>
  <si>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</si>
  <si>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</si>
  <si>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</si>
  <si>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</si>
  <si>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</si>
  <si>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</si>
  <si>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</si>
  <si>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</si>
  <si>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</si>
  <si>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</si>
  <si>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</si>
  <si>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</si>
  <si>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</si>
  <si>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</si>
  <si>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</si>
  <si>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</si>
  <si>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</si>
  <si>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</si>
  <si>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</si>
  <si>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</si>
  <si>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</si>
  <si>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</si>
  <si>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</si>
  <si>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</si>
  <si>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</si>
  <si>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</si>
  <si>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</si>
  <si>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</si>
  <si>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</si>
  <si>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</si>
  <si>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</si>
  <si>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</si>
  <si>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</si>
  <si>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</si>
  <si>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</si>
  <si>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</si>
  <si>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</si>
  <si>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</si>
  <si>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</si>
  <si>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</si>
  <si>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</si>
  <si>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</si>
  <si>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</si>
  <si>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</si>
  <si>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</si>
  <si>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</si>
  <si>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</si>
  <si>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</si>
  <si>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</si>
  <si>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</si>
  <si>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</si>
  <si>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</si>
  <si>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</si>
  <si>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</si>
  <si>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</si>
  <si>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</si>
  <si>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</si>
  <si>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</si>
  <si>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</si>
  <si>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</si>
  <si>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</si>
  <si>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</si>
  <si>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</si>
  <si>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</si>
  <si>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</si>
  <si>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</si>
  <si>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</si>
  <si>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</si>
  <si>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</si>
  <si>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</si>
  <si>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</si>
  <si>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</si>
  <si>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</si>
  <si>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</si>
  <si>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</si>
  <si>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</si>
  <si>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</si>
  <si>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</si>
  <si>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</si>
  <si>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</si>
  <si>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</si>
  <si>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</si>
  <si>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</si>
  <si>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</si>
  <si>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</si>
  <si>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</si>
  <si>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</si>
  <si>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</si>
  <si>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</si>
  <si>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</si>
  <si>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</si>
  <si>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</si>
  <si>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</si>
  <si>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</si>
  <si>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</si>
  <si>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</si>
  <si>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</si>
  <si>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</si>
  <si>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</si>
  <si>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</si>
  <si>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</si>
  <si>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</si>
  <si>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</si>
  <si>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</si>
  <si>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</si>
  <si>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</si>
  <si>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</si>
  <si>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</si>
  <si>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</si>
  <si>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</si>
  <si>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</si>
  <si>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</si>
  <si>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</si>
  <si>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</si>
  <si>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</si>
  <si>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</si>
  <si>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</si>
  <si>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</si>
  <si>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</si>
  <si>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</si>
  <si>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</si>
  <si>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</si>
  <si>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</si>
  <si>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</si>
  <si>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</si>
  <si>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</si>
  <si>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</si>
  <si>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</si>
  <si>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</si>
  <si>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</si>
  <si>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</si>
  <si>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</si>
  <si>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</si>
  <si>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</si>
  <si>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</si>
  <si>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</si>
  <si>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</si>
  <si>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</si>
  <si>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</si>
  <si>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</si>
  <si>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</si>
  <si>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</si>
  <si>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</si>
  <si>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</si>
  <si>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</si>
  <si>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</si>
  <si>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</si>
  <si>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</si>
  <si>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</si>
  <si>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</si>
  <si>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</si>
  <si>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</si>
  <si>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</si>
  <si>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</si>
  <si>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</si>
  <si>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</si>
  <si>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</si>
  <si>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</si>
  <si>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</si>
  <si>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</si>
  <si>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</si>
  <si>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</si>
  <si>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</si>
  <si>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</si>
  <si>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</si>
  <si>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</si>
  <si>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</si>
  <si>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</si>
  <si>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</si>
  <si>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</si>
  <si>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</si>
  <si>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</si>
  <si>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</si>
  <si>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</si>
  <si>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</si>
  <si>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</si>
  <si>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</si>
  <si>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</si>
  <si>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</si>
  <si>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</si>
  <si>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</si>
  <si>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</si>
  <si>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</si>
  <si>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</si>
  <si>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</si>
  <si>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</si>
  <si>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</si>
  <si>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</si>
  <si>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</si>
  <si>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</si>
  <si>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</si>
  <si>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</si>
  <si>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</si>
  <si>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</si>
  <si>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</si>
  <si>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</si>
  <si>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</si>
  <si>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</si>
  <si>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</si>
  <si>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</si>
  <si>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</si>
  <si>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</si>
  <si>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</si>
  <si>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</si>
  <si>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</si>
  <si>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</si>
  <si>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</si>
  <si>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</si>
  <si>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</si>
  <si>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</si>
  <si>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</si>
  <si>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</si>
  <si>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</si>
  <si>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</si>
  <si>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</si>
  <si>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</si>
  <si>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</si>
  <si>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</si>
  <si>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</si>
  <si>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</si>
  <si>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</si>
  <si>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</si>
  <si>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</si>
  <si>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</si>
  <si>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</si>
  <si>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</si>
  <si>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</si>
  <si>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</si>
  <si>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</si>
  <si>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</si>
  <si>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</si>
  <si>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</si>
  <si>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</si>
  <si>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</si>
  <si>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</si>
  <si>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</si>
  <si>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</si>
  <si>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</si>
  <si>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</si>
  <si>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</si>
  <si>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</si>
  <si>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</si>
  <si>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</si>
  <si>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</si>
  <si>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</si>
  <si>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</si>
  <si>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</si>
  <si>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</si>
  <si>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</si>
  <si>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</si>
  <si>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</si>
  <si>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</si>
  <si>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</si>
  <si>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</si>
  <si>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</si>
  <si>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</si>
  <si>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</si>
  <si>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</si>
  <si>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</si>
  <si>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</si>
  <si>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</si>
  <si>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</si>
  <si>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</si>
  <si>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</si>
  <si>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</si>
  <si>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</si>
  <si>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</si>
  <si>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</si>
  <si>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</si>
  <si>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</si>
  <si>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</si>
  <si>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</si>
  <si>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</si>
  <si>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</si>
  <si>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</si>
  <si>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</si>
  <si>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</si>
  <si>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</si>
  <si>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</si>
  <si>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</si>
  <si>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</si>
  <si>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</si>
  <si>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</si>
  <si>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</si>
  <si>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</si>
  <si>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</si>
  <si>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</si>
  <si>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</si>
  <si>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</si>
  <si>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</si>
  <si>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</si>
  <si>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</si>
  <si>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</si>
  <si>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</si>
  <si>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</si>
  <si>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</si>
  <si>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</si>
  <si>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</si>
  <si>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</si>
  <si>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</si>
  <si>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</si>
  <si>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</si>
  <si>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</si>
  <si>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</si>
  <si>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</si>
  <si>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</si>
  <si>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</si>
  <si>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</si>
  <si>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</si>
  <si>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</si>
  <si>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</si>
  <si>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</si>
  <si>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</si>
  <si>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</si>
  <si>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</si>
  <si>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</si>
  <si>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</si>
  <si>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</si>
  <si>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</si>
  <si>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</si>
  <si>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</si>
  <si>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</si>
  <si>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</si>
  <si>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</si>
  <si>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</si>
  <si>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</si>
  <si>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</si>
  <si>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</si>
  <si>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</si>
  <si>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</si>
  <si>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</si>
  <si>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</si>
  <si>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</si>
  <si>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</si>
  <si>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</si>
  <si>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</si>
  <si>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</si>
  <si>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</si>
  <si>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</si>
  <si>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</si>
  <si>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</si>
  <si>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</si>
  <si>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</si>
  <si>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</si>
  <si>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</si>
  <si>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</si>
  <si>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</si>
  <si>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</si>
  <si>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</si>
  <si>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</si>
  <si>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</si>
  <si>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</si>
  <si>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</si>
  <si>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</si>
  <si>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</si>
  <si>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</si>
  <si>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</si>
  <si>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</si>
  <si>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</si>
  <si>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</si>
  <si>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</si>
  <si>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</si>
  <si>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</si>
  <si>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</si>
  <si>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</si>
  <si>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</si>
  <si>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</si>
  <si>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</si>
  <si>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</si>
  <si>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</si>
  <si>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</si>
  <si>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</si>
  <si>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</si>
  <si>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</si>
  <si>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</si>
  <si>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</si>
  <si>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</si>
  <si>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</si>
  <si>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</si>
  <si>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</si>
  <si>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</si>
  <si>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</si>
  <si>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</si>
  <si>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</si>
  <si>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</si>
  <si>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</si>
  <si>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</si>
  <si>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</si>
  <si>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</si>
  <si>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</si>
  <si>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</si>
  <si>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</si>
  <si>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</si>
  <si>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</si>
  <si>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</si>
  <si>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</si>
  <si>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</si>
  <si>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</si>
  <si>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</si>
  <si>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</si>
  <si>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</si>
  <si>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</si>
  <si>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</si>
  <si>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</si>
  <si>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</si>
  <si>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</si>
  <si>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</si>
  <si>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</si>
  <si>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</si>
  <si>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</si>
  <si>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</si>
  <si>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</si>
  <si>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</si>
  <si>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</si>
  <si>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</si>
  <si>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</si>
  <si>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</si>
  <si>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</si>
  <si>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</si>
  <si>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</si>
  <si>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</si>
  <si>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</si>
  <si>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</si>
  <si>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</si>
  <si>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</si>
  <si>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</si>
  <si>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</si>
  <si>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</si>
  <si>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</si>
  <si>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</si>
  <si>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</si>
  <si>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</si>
  <si>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</si>
  <si>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</si>
  <si>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</si>
  <si>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</si>
  <si>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</si>
  <si>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</si>
  <si>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</si>
  <si>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</si>
  <si>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</si>
  <si>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</si>
  <si>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</si>
  <si>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</si>
  <si>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</si>
  <si>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</si>
  <si>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</si>
  <si>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</si>
  <si>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</si>
  <si>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</si>
  <si>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</si>
  <si>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</si>
  <si>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</si>
  <si>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</si>
  <si>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</si>
  <si>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</si>
  <si>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</si>
  <si>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</si>
  <si>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</si>
  <si>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</si>
  <si>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</si>
  <si>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</si>
  <si>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</si>
  <si>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</si>
  <si>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</si>
  <si>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</si>
  <si>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</si>
  <si>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</si>
  <si>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</si>
  <si>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</si>
  <si>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</si>
  <si>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</si>
  <si>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</si>
  <si>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</si>
  <si>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</si>
  <si>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</si>
  <si>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</si>
  <si>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</si>
  <si>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</si>
  <si>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</si>
  <si>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</si>
  <si>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</si>
  <si>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</si>
  <si>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</si>
  <si>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</si>
  <si>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</si>
  <si>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</si>
  <si>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</si>
  <si>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</si>
  <si>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</si>
  <si>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</si>
  <si>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</si>
  <si>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</si>
  <si>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</si>
  <si>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</si>
  <si>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</si>
  <si>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</si>
  <si>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</si>
  <si>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</si>
  <si>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</si>
  <si>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</si>
  <si>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</si>
  <si>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</si>
  <si>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</si>
  <si>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</si>
  <si>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</si>
  <si>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</si>
  <si>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</si>
  <si>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</si>
  <si>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</si>
  <si>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</si>
  <si>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</si>
  <si>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</si>
  <si>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</si>
  <si>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</si>
  <si>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</si>
  <si>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</si>
  <si>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</si>
  <si>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</si>
  <si>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</si>
  <si>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</si>
  <si>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</si>
  <si>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</si>
  <si>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</si>
  <si>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</si>
  <si>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</si>
  <si>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</si>
  <si>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</si>
  <si>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</si>
  <si>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</si>
  <si>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</si>
  <si>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</si>
  <si>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</si>
  <si>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</si>
  <si>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</si>
  <si>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</si>
  <si>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</si>
  <si>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</si>
  <si>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</si>
  <si>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</si>
  <si>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</si>
  <si>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</si>
  <si>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</si>
  <si>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</si>
  <si>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</si>
  <si>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</si>
  <si>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</si>
  <si>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</si>
  <si>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</si>
  <si>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</si>
  <si>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</si>
  <si>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</si>
  <si>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</si>
  <si>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</si>
  <si>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</si>
  <si>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</si>
  <si>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</si>
  <si>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</si>
  <si>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</si>
  <si>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</si>
  <si>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</si>
  <si>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</si>
  <si>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</si>
  <si>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</si>
  <si>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</si>
  <si>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</si>
  <si>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</si>
  <si>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</si>
  <si>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</si>
  <si>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</si>
  <si>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</si>
  <si>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</si>
  <si>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</si>
  <si>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</si>
  <si>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</si>
  <si>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</si>
  <si>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</si>
  <si>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</si>
  <si>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</si>
  <si>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</si>
  <si>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</si>
  <si>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</si>
  <si>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</si>
  <si>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</si>
  <si>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</si>
  <si>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</si>
  <si>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</si>
  <si>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</si>
  <si>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</si>
  <si>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</si>
  <si>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</si>
  <si>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</si>
  <si>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</si>
  <si>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</si>
  <si>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</si>
  <si>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</si>
  <si>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</si>
  <si>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</si>
  <si>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</si>
  <si>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</si>
  <si>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</si>
  <si>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</si>
  <si>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</si>
  <si>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</si>
  <si>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</si>
  <si>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</si>
  <si>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</si>
  <si>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</si>
  <si>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</si>
  <si>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</si>
  <si>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</si>
  <si>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</si>
  <si>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</si>
  <si>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</si>
  <si>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</si>
  <si>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</si>
  <si>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</si>
  <si>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</si>
  <si>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</si>
  <si>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</si>
  <si>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</si>
  <si>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</si>
  <si>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</si>
  <si>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</si>
  <si>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</si>
  <si>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</si>
  <si>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</si>
  <si>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</si>
  <si>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</si>
  <si>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</si>
  <si>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</si>
  <si>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</si>
  <si>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</si>
  <si>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</si>
  <si>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</si>
  <si>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</si>
  <si>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</si>
  <si>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</si>
  <si>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</si>
  <si>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</si>
  <si>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</si>
  <si>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</si>
  <si>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</si>
  <si>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</si>
  <si>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</si>
  <si>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</si>
  <si>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</si>
  <si>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</si>
  <si>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</si>
  <si>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</si>
  <si>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</si>
  <si>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</si>
  <si>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</si>
  <si>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</si>
  <si>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</si>
  <si>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</si>
  <si>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</si>
  <si>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</si>
  <si>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</si>
  <si>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</si>
  <si>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</si>
  <si>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</si>
  <si>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</si>
  <si>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</si>
  <si>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</si>
  <si>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</si>
  <si>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</si>
  <si>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</si>
  <si>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</si>
  <si>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</si>
  <si>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</si>
  <si>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</si>
  <si>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</si>
  <si>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</si>
  <si>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</si>
  <si>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</si>
  <si>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</si>
  <si>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</si>
  <si>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</si>
  <si>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</si>
  <si>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</si>
  <si>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</si>
  <si>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</si>
  <si>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</si>
  <si>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</si>
  <si>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</si>
  <si>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</si>
  <si>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</si>
  <si>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</si>
  <si>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</si>
  <si>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</si>
  <si>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</si>
  <si>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</si>
  <si>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</si>
  <si>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</si>
  <si>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</si>
  <si>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</si>
  <si>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</si>
  <si>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</si>
  <si>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</si>
  <si>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</si>
  <si>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</si>
  <si>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</si>
  <si>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</si>
  <si>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</si>
  <si>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</si>
  <si>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</si>
  <si>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</si>
  <si>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</si>
  <si>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</si>
  <si>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</si>
  <si>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</si>
  <si>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</si>
  <si>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</si>
  <si>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</si>
  <si>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</si>
  <si>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</si>
  <si>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</si>
  <si>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</si>
  <si>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</si>
  <si>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</si>
  <si>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</si>
  <si>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</si>
  <si>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</si>
  <si>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</si>
  <si>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</si>
  <si>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</si>
  <si>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</si>
  <si>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</si>
  <si>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</si>
  <si>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</si>
  <si>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</si>
  <si>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</si>
  <si>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</si>
  <si>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</si>
  <si>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</si>
  <si>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</si>
  <si>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</si>
  <si>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</si>
  <si>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</si>
  <si>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</si>
  <si>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</si>
  <si>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</si>
  <si>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</si>
  <si>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</si>
  <si>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</si>
  <si>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</si>
  <si>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</si>
  <si>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</si>
  <si>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</si>
  <si>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</si>
  <si>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</si>
  <si>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</si>
  <si>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</si>
  <si>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</si>
  <si>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</si>
  <si>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</si>
  <si>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</si>
  <si>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</si>
  <si>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</si>
  <si>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</si>
  <si>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</si>
  <si>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</si>
  <si>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</si>
  <si>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</si>
  <si>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</si>
  <si>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</si>
  <si>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</si>
  <si>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</si>
  <si>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</si>
  <si>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</si>
  <si>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</si>
  <si>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</si>
  <si>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</si>
  <si>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</si>
  <si>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</si>
  <si>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</si>
  <si>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</si>
  <si>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</si>
  <si>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</si>
  <si>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</si>
  <si>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</si>
  <si>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</si>
  <si>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</si>
  <si>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</si>
  <si>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</si>
  <si>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</si>
  <si>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</si>
  <si>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</si>
  <si>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</si>
  <si>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</si>
  <si>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</si>
  <si>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</si>
  <si>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</si>
  <si>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</si>
  <si>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</si>
  <si>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</si>
  <si>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</si>
  <si>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</si>
  <si>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</si>
  <si>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</si>
  <si>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</si>
  <si>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</si>
  <si>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</si>
  <si>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</si>
  <si>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</si>
  <si>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</si>
  <si>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</si>
  <si>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</si>
  <si>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</si>
  <si>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</si>
  <si>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</si>
  <si>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</si>
  <si>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</si>
  <si>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</si>
  <si>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</si>
  <si>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</si>
  <si>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</si>
  <si>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</si>
  <si>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</si>
  <si>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</si>
  <si>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</si>
  <si>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</si>
  <si>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</si>
  <si>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</si>
  <si>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</si>
  <si>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</si>
  <si>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</si>
  <si>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</si>
  <si>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</si>
  <si>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</si>
  <si>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</si>
  <si>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</si>
  <si>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</si>
  <si>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</si>
  <si>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</si>
  <si>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</si>
  <si>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</si>
  <si>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</si>
  <si>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</si>
  <si>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</si>
  <si>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</si>
  <si>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</si>
  <si>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</si>
  <si>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</si>
  <si>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</si>
  <si>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</si>
  <si>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</si>
  <si>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</si>
  <si>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</si>
  <si>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</si>
  <si>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</si>
  <si>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</si>
  <si>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</si>
  <si>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</si>
  <si>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</si>
  <si>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</si>
  <si>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</si>
  <si>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</si>
  <si>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</si>
  <si>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</si>
  <si>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</si>
  <si>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</si>
  <si>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</si>
  <si>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</si>
  <si>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</si>
  <si>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</si>
  <si>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</si>
  <si>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</si>
  <si>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</si>
  <si>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</si>
  <si>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</si>
  <si>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</si>
  <si>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</si>
  <si>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</si>
  <si>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</si>
  <si>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</si>
  <si>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</si>
  <si>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</si>
  <si>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</si>
  <si>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</si>
  <si>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</si>
  <si>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</si>
  <si>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</si>
  <si>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</si>
  <si>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</si>
  <si>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</si>
  <si>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</si>
  <si>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</si>
  <si>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</si>
  <si>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</si>
  <si>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</si>
  <si>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</si>
  <si>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</si>
  <si>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</si>
  <si>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</si>
  <si>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</si>
  <si>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</si>
  <si>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</si>
  <si>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</si>
  <si>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</si>
  <si>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</si>
  <si>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</si>
  <si>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</si>
  <si>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</si>
  <si>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</si>
  <si>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</si>
  <si>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</si>
  <si>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</si>
  <si>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</si>
  <si>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</si>
  <si>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</si>
  <si>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</si>
  <si>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</si>
  <si>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</si>
  <si>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</si>
  <si>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</si>
  <si>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</si>
  <si>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</si>
  <si>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</si>
  <si>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</si>
  <si>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</si>
  <si>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</si>
  <si>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</si>
  <si>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</si>
  <si>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</si>
  <si>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</si>
  <si>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</si>
  <si>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</si>
  <si>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</si>
  <si>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</si>
  <si>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</si>
  <si>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</si>
  <si>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</si>
  <si>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</si>
  <si>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</si>
  <si>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</si>
  <si>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</si>
  <si>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</si>
  <si>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</si>
  <si>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</si>
  <si>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</si>
  <si>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</si>
  <si>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</si>
  <si>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</si>
  <si>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</si>
  <si>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</si>
  <si>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</si>
  <si>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</si>
  <si>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</si>
  <si>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</si>
  <si>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</si>
  <si>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</si>
  <si>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</si>
  <si>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</si>
  <si>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</si>
  <si>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</si>
  <si>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</si>
  <si>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</si>
  <si>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</si>
  <si>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</si>
  <si>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</si>
  <si>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</si>
  <si>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</si>
  <si>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</si>
  <si>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</si>
  <si>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</si>
  <si>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</si>
  <si>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</si>
  <si>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</si>
  <si>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</si>
  <si>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</si>
  <si>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</si>
  <si>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</si>
  <si>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</si>
  <si>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</si>
  <si>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</si>
  <si>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</si>
  <si>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</si>
  <si>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</si>
  <si>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</si>
  <si>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</si>
  <si>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</si>
  <si>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</si>
  <si>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</si>
  <si>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</si>
  <si>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</si>
  <si>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</si>
  <si>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</si>
  <si>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</si>
  <si>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</si>
  <si>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</si>
  <si>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</si>
  <si>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</si>
  <si>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</si>
  <si>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</si>
  <si>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</si>
  <si>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</si>
  <si>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</si>
  <si>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</si>
  <si>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</si>
  <si>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</si>
  <si>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</si>
  <si>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</si>
  <si>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</si>
  <si>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</si>
  <si>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</si>
  <si>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</si>
  <si>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</si>
  <si>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</si>
  <si>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</si>
  <si>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</si>
  <si>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</si>
  <si>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</si>
  <si>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</si>
  <si>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</si>
  <si>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</si>
  <si>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</si>
  <si>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</si>
  <si>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</si>
  <si>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</si>
  <si>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</si>
  <si>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</si>
  <si>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</si>
  <si>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</si>
  <si>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</si>
  <si>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</si>
  <si>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</si>
  <si>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</si>
  <si>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</si>
  <si>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</si>
  <si>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</si>
  <si>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</si>
  <si>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</si>
  <si>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</si>
  <si>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</si>
  <si>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</si>
  <si>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</si>
  <si>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</si>
  <si>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</si>
  <si>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</si>
  <si>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</si>
  <si>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</si>
  <si>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</si>
  <si>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</si>
  <si>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</si>
  <si>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</si>
  <si>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</si>
  <si>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</si>
  <si>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</si>
  <si>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</si>
  <si>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</si>
  <si>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</si>
  <si>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</si>
  <si>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</si>
  <si>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</si>
  <si>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</si>
  <si>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</si>
  <si>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</si>
  <si>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</si>
  <si>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</si>
  <si>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</si>
  <si>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</si>
  <si>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</si>
  <si>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</si>
  <si>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</si>
  <si>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</si>
  <si>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</si>
  <si>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</si>
  <si>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</si>
  <si>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</si>
  <si>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</si>
  <si>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</si>
  <si>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</si>
  <si>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</si>
  <si>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</si>
  <si>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</si>
  <si>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</si>
  <si>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</si>
  <si>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</si>
  <si>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</si>
  <si>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</si>
  <si>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</si>
  <si>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</si>
  <si>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</si>
  <si>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</si>
  <si>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</si>
  <si>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</si>
  <si>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</si>
  <si>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</si>
  <si>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</si>
  <si>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</si>
  <si>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</si>
  <si>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</si>
  <si>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</si>
  <si>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</si>
  <si>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</si>
  <si>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</si>
  <si>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</si>
  <si>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</si>
  <si>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</si>
  <si>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</si>
  <si>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</si>
  <si>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</si>
  <si>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</si>
  <si>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</si>
  <si>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</si>
  <si>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</si>
  <si>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</si>
  <si>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</si>
  <si>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</si>
  <si>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</si>
  <si>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</si>
  <si>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</si>
  <si>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</si>
  <si>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</si>
  <si>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</si>
  <si>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</si>
  <si>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</si>
  <si>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</si>
  <si>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</si>
  <si>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</si>
  <si>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</si>
  <si>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</si>
  <si>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</si>
  <si>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</si>
  <si>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</si>
  <si>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</si>
  <si>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</si>
  <si>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</si>
  <si>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</si>
  <si>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</si>
  <si>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</si>
  <si>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</si>
  <si>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</si>
  <si>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</si>
  <si>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</si>
  <si>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</si>
  <si>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</si>
  <si>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</si>
  <si>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</si>
  <si>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</si>
  <si>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</si>
  <si>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</si>
  <si>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</si>
  <si>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</si>
  <si>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</si>
  <si>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</si>
  <si>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</si>
  <si>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</si>
  <si>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</si>
  <si>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</si>
  <si>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</si>
  <si>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</si>
  <si>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</si>
  <si>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</si>
  <si>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</si>
  <si>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</si>
  <si>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</si>
  <si>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</si>
  <si>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</si>
  <si>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</si>
  <si>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</si>
  <si>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</si>
  <si>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</si>
  <si>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</si>
  <si>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</si>
  <si>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</si>
  <si>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</si>
  <si>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</si>
  <si>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</si>
  <si>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</si>
  <si>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</si>
  <si>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</si>
  <si>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</si>
  <si>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</si>
  <si>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</si>
  <si>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</si>
  <si>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</si>
  <si>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</si>
  <si>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</si>
  <si>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</si>
  <si>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</si>
  <si>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</si>
  <si>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</si>
  <si>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</si>
  <si>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</si>
  <si>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</si>
  <si>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</si>
  <si>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</si>
  <si>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</si>
  <si>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</si>
  <si>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</si>
  <si>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</si>
  <si>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</si>
  <si>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</si>
  <si>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</si>
  <si>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</si>
  <si>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</si>
  <si>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</si>
  <si>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</si>
  <si>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</si>
  <si>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</si>
  <si>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</si>
  <si>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</si>
  <si>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</si>
  <si>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</si>
  <si>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</si>
  <si>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</si>
  <si>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</si>
  <si>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</si>
  <si>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</si>
  <si>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</si>
  <si>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</si>
  <si>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</si>
  <si>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</si>
  <si>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</si>
  <si>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</si>
  <si>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</si>
  <si>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</si>
  <si>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</si>
  <si>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</si>
  <si>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</si>
  <si>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</si>
  <si>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</si>
  <si>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</si>
  <si>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</si>
  <si>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</si>
  <si>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</si>
  <si>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</si>
  <si>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</si>
  <si>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</si>
  <si>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</si>
  <si>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</si>
  <si>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</si>
  <si>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</si>
  <si>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</si>
  <si>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</si>
  <si>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</si>
  <si>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</si>
  <si>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</si>
  <si>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</si>
  <si>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</si>
  <si>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</si>
  <si>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</si>
  <si>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</si>
  <si>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</si>
  <si>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</si>
  <si>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</si>
  <si>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</si>
  <si>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</si>
  <si>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</si>
  <si>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</si>
  <si>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</si>
  <si>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</si>
  <si>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</si>
  <si>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</si>
  <si>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</si>
  <si>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</si>
  <si>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</si>
  <si>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</si>
  <si>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</si>
  <si>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</si>
  <si>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</si>
  <si>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</si>
  <si>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</si>
  <si>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</si>
  <si>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</si>
  <si>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</si>
  <si>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</si>
  <si>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</si>
  <si>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</si>
  <si>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</si>
  <si>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</si>
  <si>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</si>
  <si>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</si>
  <si>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</si>
  <si>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</si>
  <si>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</si>
  <si>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</si>
  <si>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</si>
  <si>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</si>
  <si>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</si>
  <si>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</si>
  <si>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</si>
  <si>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</si>
  <si>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</si>
  <si>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</si>
  <si>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</si>
  <si>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</si>
  <si>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</si>
  <si>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</si>
  <si>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</si>
  <si>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</si>
  <si>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</si>
  <si>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</si>
  <si>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</si>
  <si>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</si>
  <si>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</si>
  <si>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</si>
  <si>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</si>
  <si>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</si>
  <si>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</si>
  <si>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</si>
  <si>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</si>
  <si>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</si>
  <si>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</si>
  <si>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</si>
  <si>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</si>
  <si>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</si>
  <si>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</si>
  <si>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</si>
  <si>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</si>
  <si>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</si>
  <si>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</si>
  <si>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</si>
  <si>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</si>
  <si>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</si>
  <si>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</si>
  <si>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</si>
  <si>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</si>
  <si>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</si>
  <si>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</si>
  <si>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</si>
  <si>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</si>
  <si>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</si>
  <si>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</si>
  <si>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</si>
  <si>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</si>
  <si>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</si>
  <si>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</si>
  <si>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</si>
  <si>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</si>
  <si>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</si>
  <si>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</si>
  <si>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</si>
  <si>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</si>
  <si>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</si>
  <si>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</si>
  <si>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</si>
  <si>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</si>
  <si>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</si>
  <si>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</si>
  <si>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</si>
  <si>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</si>
  <si>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</si>
  <si>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</si>
  <si>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</si>
  <si>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</si>
  <si>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</si>
  <si>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</si>
  <si>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</si>
  <si>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</si>
  <si>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</si>
  <si>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</si>
  <si>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</si>
  <si>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</si>
  <si>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</si>
  <si>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</si>
  <si>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</si>
  <si>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</si>
  <si>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</si>
  <si>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</si>
  <si>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</si>
  <si>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</si>
  <si>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</si>
  <si>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</si>
  <si>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</si>
  <si>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</si>
  <si>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</si>
  <si>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</si>
  <si>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</si>
  <si>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</si>
  <si>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</si>
  <si>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</si>
  <si>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</si>
  <si>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</si>
  <si>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</si>
  <si>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</si>
  <si>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</si>
  <si>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</si>
  <si>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</si>
  <si>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</si>
  <si>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</si>
  <si>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</si>
  <si>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</si>
  <si>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</si>
  <si>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</si>
  <si>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</si>
  <si>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</si>
  <si>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</si>
  <si>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</si>
  <si>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</si>
  <si>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</si>
  <si>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</si>
  <si>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</si>
  <si>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</si>
  <si>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</si>
  <si>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</si>
  <si>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</si>
  <si>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</si>
  <si>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</si>
  <si>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</si>
  <si>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</si>
  <si>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</si>
  <si>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</si>
  <si>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</si>
  <si>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</si>
  <si>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</si>
  <si>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</si>
  <si>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</si>
  <si>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</si>
  <si>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</si>
  <si>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</si>
  <si>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</si>
  <si>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</si>
  <si>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</si>
  <si>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</si>
  <si>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</si>
  <si>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</si>
  <si>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</si>
  <si>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</si>
  <si>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</si>
  <si>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</si>
  <si>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</si>
  <si>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</si>
  <si>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</si>
  <si>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</si>
  <si>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</si>
  <si>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</si>
  <si>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</si>
  <si>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</si>
  <si>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</si>
  <si>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</si>
  <si>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</si>
  <si>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</si>
  <si>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</si>
  <si>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</si>
  <si>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</si>
  <si>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</si>
  <si>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</si>
  <si>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</si>
  <si>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</si>
  <si>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</si>
  <si>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</si>
  <si>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</si>
  <si>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</si>
  <si>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</si>
  <si>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</si>
  <si>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</si>
  <si>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</si>
  <si>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</si>
  <si>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</si>
  <si>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</si>
  <si>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</si>
  <si>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</si>
  <si>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</si>
  <si>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</si>
  <si>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</si>
  <si>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</si>
  <si>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</si>
  <si>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</si>
  <si>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</si>
  <si>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</si>
  <si>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</si>
  <si>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</si>
  <si>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</si>
  <si>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</si>
  <si>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</si>
  <si>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</si>
  <si>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</si>
  <si>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</si>
  <si>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</si>
  <si>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</si>
  <si>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</si>
  <si>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</si>
  <si>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</si>
  <si>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</si>
  <si>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</si>
  <si>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</si>
  <si>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</si>
  <si>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</si>
  <si>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</si>
  <si>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</si>
  <si>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</si>
  <si>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</si>
  <si>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</si>
  <si>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</si>
  <si>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</si>
  <si>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</si>
  <si>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</si>
  <si>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</si>
  <si>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</si>
  <si>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</si>
  <si>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</si>
  <si>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</si>
  <si>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</si>
  <si>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</si>
  <si>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</si>
  <si>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</si>
  <si>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</si>
  <si>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</si>
  <si>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</si>
  <si>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</si>
  <si>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</si>
  <si>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</si>
  <si>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</si>
  <si>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</si>
  <si>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</si>
  <si>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</si>
  <si>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</si>
  <si>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</si>
  <si>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</si>
  <si>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</si>
  <si>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</si>
  <si>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</si>
  <si>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</si>
  <si>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</si>
  <si>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</si>
  <si>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</si>
  <si>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</si>
  <si>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</si>
  <si>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</si>
  <si>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</si>
  <si>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</si>
  <si>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</si>
  <si>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</si>
  <si>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</si>
  <si>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</si>
  <si>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</si>
  <si>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</si>
  <si>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</si>
  <si>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</si>
  <si>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</si>
  <si>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</si>
  <si>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</si>
  <si>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</si>
  <si>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</si>
  <si>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</si>
  <si>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</si>
  <si>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</si>
  <si>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</si>
  <si>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</si>
  <si>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</si>
  <si>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</si>
  <si>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</si>
  <si>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</si>
  <si>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</si>
  <si>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</si>
  <si>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</si>
  <si>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</si>
  <si>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</si>
  <si>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</si>
  <si>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</si>
  <si>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</si>
  <si>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</si>
  <si>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</si>
  <si>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</si>
  <si>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</si>
  <si>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</si>
  <si>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</si>
  <si>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</si>
  <si>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</si>
  <si>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</si>
  <si>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</si>
  <si>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</si>
  <si>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</si>
  <si>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</si>
  <si>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</si>
  <si>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</si>
  <si>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</si>
  <si>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</si>
  <si>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</si>
  <si>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</si>
  <si>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</si>
  <si>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</si>
  <si>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</si>
  <si>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</si>
  <si>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</si>
  <si>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</si>
  <si>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</si>
  <si>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</si>
  <si>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</si>
  <si>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</si>
  <si>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</si>
  <si>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</si>
  <si>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</si>
  <si>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</si>
  <si>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</si>
  <si>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</si>
  <si>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</si>
  <si>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</si>
  <si>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</si>
  <si>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</si>
  <si>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</si>
  <si>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</si>
  <si>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</si>
  <si>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</si>
  <si>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</si>
  <si>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</si>
  <si>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</si>
  <si>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</si>
  <si>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</si>
  <si>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</si>
  <si>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</si>
  <si>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</si>
  <si>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</si>
  <si>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</si>
  <si>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</si>
  <si>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</si>
  <si>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</si>
  <si>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</si>
  <si>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</si>
  <si>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</si>
  <si>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</si>
  <si>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</si>
  <si>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</si>
  <si>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</si>
  <si>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</si>
  <si>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</si>
  <si>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</si>
  <si>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</si>
  <si>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</si>
  <si>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</si>
  <si>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</si>
  <si>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</si>
  <si>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</si>
  <si>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</si>
  <si>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</si>
  <si>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</si>
  <si>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</si>
  <si>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</si>
  <si>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</si>
  <si>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</si>
  <si>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</si>
  <si>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</si>
  <si>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</si>
  <si>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</si>
  <si>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</si>
  <si>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</si>
  <si>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</si>
  <si>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</si>
  <si>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</si>
  <si>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</si>
  <si>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</si>
  <si>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</si>
  <si>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</si>
  <si>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</si>
  <si>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</si>
  <si>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</si>
  <si>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</si>
  <si>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</si>
  <si>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</si>
  <si>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</si>
  <si>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</si>
  <si>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</si>
  <si>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</si>
  <si>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</si>
  <si>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</si>
  <si>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</si>
  <si>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</si>
  <si>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</si>
  <si>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</si>
  <si>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</si>
  <si>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</si>
  <si>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</si>
  <si>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</si>
  <si>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</si>
  <si>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</si>
  <si>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</si>
  <si>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</si>
  <si>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</si>
  <si>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</si>
  <si>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</si>
  <si>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</si>
  <si>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</si>
  <si>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</si>
  <si>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</si>
  <si>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</si>
  <si>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</si>
  <si>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</si>
  <si>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</si>
  <si>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</si>
  <si>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</si>
  <si>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</si>
  <si>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</si>
  <si>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</si>
  <si>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</si>
  <si>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</si>
  <si>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</si>
  <si>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</si>
  <si>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</si>
  <si>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</si>
  <si>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</si>
  <si>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</si>
  <si>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</si>
  <si>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</si>
  <si>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</si>
  <si>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</si>
  <si>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</si>
  <si>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</si>
  <si>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</si>
  <si>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</si>
  <si>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</si>
  <si>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</si>
  <si>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</si>
  <si>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</si>
  <si>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</si>
  <si>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</si>
  <si>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</si>
  <si>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</si>
  <si>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</si>
  <si>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</si>
  <si>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</si>
  <si>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</si>
  <si>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</si>
  <si>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</si>
  <si>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</si>
  <si>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</si>
  <si>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</si>
  <si>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</si>
  <si>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</si>
  <si>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</si>
  <si>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</si>
  <si>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</si>
  <si>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</si>
  <si>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</si>
  <si>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</si>
  <si>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</si>
  <si>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</si>
  <si>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</si>
  <si>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</si>
  <si>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</si>
  <si>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</si>
  <si>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</si>
  <si>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</si>
  <si>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</si>
  <si>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</si>
  <si>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</si>
  <si>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</si>
  <si>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</si>
  <si>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</si>
  <si>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</si>
  <si>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</si>
  <si>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</si>
  <si>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</si>
  <si>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</si>
  <si>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</si>
  <si>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</si>
  <si>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</si>
  <si>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</si>
  <si>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</si>
  <si>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</si>
  <si>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</si>
  <si>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</si>
  <si>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</si>
  <si>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</si>
  <si>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</si>
  <si>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</si>
  <si>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</si>
  <si>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</si>
  <si>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</si>
  <si>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</si>
  <si>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</si>
  <si>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</si>
  <si>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</si>
  <si>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</si>
  <si>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</si>
  <si>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</si>
  <si>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</si>
  <si>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</si>
  <si>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</si>
  <si>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</si>
  <si>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</si>
  <si>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</si>
  <si>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</si>
  <si>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</si>
  <si>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</si>
  <si>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</si>
  <si>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</si>
  <si>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</si>
  <si>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</si>
  <si>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</si>
  <si>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</si>
  <si>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</si>
  <si>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</si>
  <si>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</si>
  <si>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</si>
  <si>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</si>
  <si>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</si>
  <si>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</si>
  <si>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</si>
  <si>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</si>
  <si>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</si>
  <si>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</si>
  <si>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</si>
  <si>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</si>
  <si>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</si>
  <si>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</si>
  <si>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</si>
  <si>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</si>
  <si>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</si>
  <si>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</si>
  <si>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</si>
  <si>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</si>
  <si>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</si>
  <si>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</si>
  <si>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</si>
  <si>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</si>
  <si>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</si>
  <si>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</si>
  <si>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</si>
  <si>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</si>
  <si>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</si>
  <si>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</si>
  <si>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</si>
  <si>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</si>
  <si>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</si>
  <si>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</si>
  <si>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</si>
  <si>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</si>
  <si>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</si>
  <si>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</si>
  <si>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</si>
  <si>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</si>
  <si>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</si>
  <si>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</si>
  <si>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</si>
  <si>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</si>
  <si>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</si>
  <si>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</si>
  <si>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</si>
  <si>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</si>
  <si>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</si>
  <si>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</si>
  <si>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</si>
  <si>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</si>
  <si>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</si>
  <si>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</si>
  <si>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</si>
  <si>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</si>
  <si>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</si>
  <si>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</si>
  <si>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</si>
  <si>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</si>
  <si>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</si>
  <si>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</si>
  <si>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</si>
  <si>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</si>
  <si>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</si>
  <si>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</si>
  <si>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</si>
  <si>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</si>
  <si>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</si>
  <si>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</si>
  <si>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</si>
  <si>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</si>
  <si>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</si>
  <si>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</si>
  <si>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</si>
  <si>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</si>
  <si>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</si>
  <si>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</si>
  <si>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</si>
  <si>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</si>
  <si>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</si>
  <si>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</si>
  <si>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</si>
  <si>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</si>
  <si>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</si>
  <si>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</si>
  <si>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</si>
  <si>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</si>
  <si>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</si>
  <si>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</si>
  <si>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</si>
  <si>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</si>
  <si>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</si>
  <si>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</si>
  <si>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</si>
  <si>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</si>
  <si>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</si>
  <si>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</si>
  <si>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</si>
  <si>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</si>
  <si>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</si>
  <si>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</si>
  <si>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</si>
  <si>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</si>
  <si>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</si>
  <si>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</si>
  <si>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</si>
  <si>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</si>
  <si>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</si>
  <si>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</si>
  <si>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</si>
  <si>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</si>
  <si>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</si>
  <si>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</si>
  <si>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</si>
  <si>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</si>
  <si>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</si>
  <si>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</si>
  <si>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</si>
  <si>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</si>
  <si>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</si>
  <si>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</si>
  <si>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</si>
  <si>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</si>
  <si>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</si>
  <si>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</si>
  <si>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</si>
  <si>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</si>
  <si>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</si>
  <si>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</si>
  <si>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</si>
  <si>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</si>
  <si>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</si>
  <si>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</si>
  <si>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</si>
  <si>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</si>
  <si>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</si>
  <si>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</si>
  <si>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</si>
  <si>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</si>
  <si>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</si>
  <si>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</si>
  <si>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</si>
  <si>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</si>
  <si>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</si>
  <si>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</si>
  <si>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</si>
  <si>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</si>
  <si>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</si>
  <si>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</si>
  <si>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</si>
  <si>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</si>
  <si>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</si>
  <si>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</si>
  <si>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</si>
  <si>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</si>
  <si>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</si>
  <si>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</si>
  <si>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</si>
  <si>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</si>
  <si>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</si>
  <si>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</si>
  <si>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</si>
  <si>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</si>
  <si>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</si>
  <si>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</si>
  <si>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</si>
  <si>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</si>
  <si>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</si>
  <si>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</si>
  <si>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</si>
  <si>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</si>
  <si>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</si>
  <si>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</si>
  <si>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</si>
  <si>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</si>
  <si>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</si>
  <si>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</si>
  <si>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</si>
  <si>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</si>
  <si>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</si>
  <si>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</si>
  <si>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</si>
  <si>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</si>
  <si>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</si>
  <si>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</si>
  <si>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</si>
  <si>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</si>
  <si>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</si>
  <si>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</si>
  <si>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</si>
  <si>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</si>
  <si>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</si>
  <si>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</si>
  <si>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</si>
  <si>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</si>
  <si>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</si>
  <si>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</si>
  <si>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</si>
  <si>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</si>
  <si>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</si>
  <si>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</si>
  <si>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</si>
  <si>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</si>
  <si>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</si>
  <si>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</si>
  <si>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</si>
  <si>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</si>
  <si>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</si>
  <si>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</si>
  <si>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</si>
  <si>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</si>
  <si>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</si>
  <si>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</si>
  <si>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</si>
  <si>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</si>
  <si>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</si>
  <si>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</si>
  <si>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</si>
  <si>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</si>
  <si>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</si>
  <si>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</si>
  <si>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</si>
  <si>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</si>
  <si>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</si>
  <si>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</si>
  <si>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</si>
  <si>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</si>
  <si>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</si>
  <si>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</si>
  <si>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</si>
  <si>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</si>
  <si>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</si>
  <si>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</si>
  <si>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</si>
  <si>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</si>
  <si>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</si>
  <si>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</si>
  <si>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</si>
  <si>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</si>
  <si>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</si>
  <si>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</si>
  <si>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</si>
  <si>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</si>
  <si>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</si>
  <si>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</si>
  <si>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</si>
  <si>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</si>
  <si>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</si>
  <si>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</si>
  <si>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</si>
  <si>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</si>
  <si>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</si>
  <si>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</si>
  <si>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</si>
  <si>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</si>
  <si>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</si>
  <si>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</si>
  <si>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</si>
  <si>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</si>
  <si>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</si>
  <si>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</si>
  <si>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</si>
  <si>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</si>
  <si>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</si>
  <si>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</si>
  <si>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</si>
  <si>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</si>
  <si>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</si>
  <si>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</si>
  <si>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</si>
  <si>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</si>
  <si>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</si>
  <si>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</si>
  <si>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</si>
  <si>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</si>
  <si>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</si>
  <si>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</si>
  <si>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</si>
  <si>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</si>
  <si>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</si>
  <si>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</si>
  <si>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</si>
  <si>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</si>
  <si>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</si>
  <si>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</si>
  <si>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</si>
  <si>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</si>
  <si>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</si>
  <si>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</si>
  <si>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</si>
  <si>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</si>
  <si>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</si>
  <si>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</si>
  <si>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</si>
  <si>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</si>
  <si>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</si>
  <si>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</si>
  <si>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</si>
  <si>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</si>
  <si>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</si>
  <si>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</si>
  <si>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</si>
  <si>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</si>
  <si>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</si>
  <si>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</si>
  <si>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</si>
  <si>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</si>
  <si>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</si>
  <si>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</si>
  <si>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</si>
  <si>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</si>
  <si>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</si>
  <si>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</si>
  <si>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</si>
  <si>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</si>
  <si>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</si>
  <si>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</si>
  <si>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</si>
  <si>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</si>
  <si>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</si>
  <si>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</si>
  <si>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</si>
  <si>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</si>
  <si>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</si>
  <si>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</si>
  <si>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</si>
  <si>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</si>
  <si>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</si>
  <si>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</si>
  <si>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</si>
  <si>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</si>
  <si>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</si>
  <si>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</si>
  <si>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</si>
  <si>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</si>
  <si>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</si>
  <si>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</si>
  <si>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</si>
  <si>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</si>
  <si>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</si>
  <si>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</si>
  <si>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</si>
  <si>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</si>
  <si>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</si>
  <si>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</si>
  <si>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</si>
  <si>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</si>
  <si>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</si>
  <si>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</si>
  <si>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</si>
  <si>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</si>
  <si>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</si>
  <si>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</si>
  <si>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</si>
  <si>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</si>
  <si>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</si>
  <si>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</si>
  <si>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</si>
  <si>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</si>
  <si>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</si>
  <si>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</si>
  <si>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</si>
  <si>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</si>
  <si>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</si>
  <si>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</si>
  <si>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</si>
  <si>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</si>
  <si>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</si>
  <si>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</si>
  <si>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</si>
  <si>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</si>
  <si>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</si>
  <si>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</si>
  <si>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</si>
  <si>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</si>
  <si>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</si>
  <si>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</si>
  <si>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</si>
  <si>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</si>
  <si>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</si>
  <si>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</si>
  <si>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</si>
  <si>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</si>
  <si>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</si>
  <si>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</si>
  <si>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</si>
  <si>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</si>
  <si>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</si>
  <si>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</si>
  <si>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</si>
  <si>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</si>
  <si>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</si>
  <si>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</si>
  <si>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</si>
  <si>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</si>
  <si>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</si>
  <si>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</si>
  <si>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</si>
  <si>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</si>
  <si>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</si>
  <si>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</si>
  <si>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</si>
  <si>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</si>
  <si>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</si>
  <si>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</si>
  <si>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</si>
  <si>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</si>
  <si>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</si>
  <si>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</si>
  <si>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</si>
  <si>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</si>
  <si>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</si>
  <si>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</si>
  <si>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</si>
  <si>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</si>
  <si>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</si>
  <si>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</si>
  <si>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</si>
  <si>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</si>
  <si>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</si>
  <si>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</si>
  <si>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</si>
  <si>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</si>
  <si>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</si>
  <si>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</si>
  <si>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</si>
  <si>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</si>
  <si>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</si>
  <si>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</si>
  <si>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</si>
  <si>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</si>
  <si>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</si>
  <si>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</si>
  <si>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</si>
  <si>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</si>
  <si>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</si>
  <si>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</si>
  <si>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</si>
  <si>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</si>
  <si>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</si>
  <si>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</si>
  <si>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</si>
  <si>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</si>
  <si>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</si>
  <si>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</si>
  <si>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</si>
  <si>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</si>
  <si>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</si>
  <si>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</si>
  <si>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</si>
  <si>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</si>
  <si>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</si>
  <si>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</si>
  <si>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</si>
  <si>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</si>
  <si>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</si>
  <si>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</si>
  <si>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</si>
  <si>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</si>
  <si>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</si>
  <si>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</si>
  <si>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</si>
  <si>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</si>
  <si>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</si>
  <si>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</si>
  <si>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</si>
  <si>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</si>
  <si>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</si>
  <si>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</si>
  <si>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</si>
  <si>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</si>
  <si>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</si>
  <si>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</si>
  <si>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</si>
  <si>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</si>
  <si>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</si>
  <si>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</si>
  <si>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</si>
  <si>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</si>
  <si>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</si>
  <si>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</si>
  <si>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</si>
  <si>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</si>
  <si>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</si>
  <si>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</si>
  <si>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</si>
  <si>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</si>
  <si>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</si>
  <si>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</si>
  <si>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</si>
  <si>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</si>
  <si>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</si>
  <si>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</si>
  <si>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</si>
  <si>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</si>
  <si>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</si>
  <si>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</si>
  <si>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</si>
  <si>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</si>
  <si>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</si>
  <si>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</si>
  <si>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</si>
  <si>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</si>
  <si>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</si>
  <si>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</si>
  <si>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</si>
  <si>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</si>
  <si>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</si>
  <si>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</si>
  <si>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</si>
  <si>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</si>
  <si>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</si>
  <si>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</si>
  <si>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</si>
  <si>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</si>
  <si>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</si>
  <si>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</si>
  <si>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</si>
  <si>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</si>
  <si>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</si>
  <si>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</si>
  <si>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</si>
  <si>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</si>
  <si>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</si>
  <si>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</si>
  <si>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</si>
  <si>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</si>
  <si>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</si>
  <si>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</si>
  <si>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</si>
  <si>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</si>
  <si>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</si>
  <si>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</si>
  <si>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</si>
  <si>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</si>
  <si>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</si>
  <si>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</si>
  <si>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</si>
  <si>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</si>
  <si>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</si>
  <si>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</si>
  <si>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</si>
  <si>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</si>
  <si>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</si>
  <si>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</si>
  <si>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</si>
  <si>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</si>
  <si>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</si>
  <si>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</si>
  <si>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</si>
  <si>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</si>
  <si>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</si>
  <si>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</si>
  <si>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</si>
  <si>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</si>
  <si>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</si>
  <si>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</si>
  <si>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</si>
  <si>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</si>
  <si>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</si>
  <si>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</si>
  <si>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</si>
  <si>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</si>
  <si>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</si>
  <si>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</si>
  <si>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</si>
  <si>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</si>
  <si>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</si>
  <si>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</si>
  <si>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</si>
  <si>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</si>
  <si>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</si>
  <si>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</si>
  <si>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</si>
  <si>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</si>
  <si>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</si>
  <si>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</si>
  <si>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</si>
  <si>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</si>
  <si>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</si>
  <si>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</si>
  <si>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</si>
  <si>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</si>
  <si>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</si>
  <si>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</si>
  <si>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</si>
  <si>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</si>
  <si>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</si>
  <si>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</si>
  <si>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</si>
  <si>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</si>
  <si>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</si>
  <si>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</si>
  <si>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</si>
  <si>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</si>
  <si>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</si>
  <si>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</si>
  <si>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</si>
  <si>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</si>
  <si>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</si>
  <si>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</si>
  <si>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</si>
  <si>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</si>
  <si>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</si>
  <si>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</si>
  <si>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</si>
  <si>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</si>
  <si>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</si>
  <si>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</si>
  <si>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</si>
  <si>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</si>
  <si>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</si>
  <si>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</si>
  <si>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</si>
  <si>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</si>
  <si>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</si>
  <si>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</si>
  <si>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</si>
  <si>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</si>
  <si>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</si>
  <si>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</si>
  <si>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</si>
  <si>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</si>
  <si>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</si>
  <si>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</si>
  <si>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</si>
  <si>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</si>
  <si>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</si>
  <si>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</si>
  <si>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</si>
  <si>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</si>
  <si>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</si>
  <si>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</si>
  <si>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</si>
  <si>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</si>
  <si>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</si>
  <si>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</si>
  <si>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</si>
  <si>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</si>
  <si>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</si>
  <si>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</si>
  <si>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</si>
  <si>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</si>
  <si>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</si>
  <si>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</si>
  <si>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</si>
  <si>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</si>
  <si>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</si>
  <si>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</si>
  <si>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</si>
  <si>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</si>
  <si>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</si>
  <si>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</si>
  <si>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</si>
  <si>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</si>
  <si>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</si>
  <si>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</si>
  <si>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</si>
  <si>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</si>
  <si>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</si>
  <si>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</si>
  <si>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</si>
  <si>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</si>
  <si>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</si>
  <si>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</si>
  <si>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</si>
  <si>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</si>
  <si>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</si>
  <si>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</si>
  <si>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</si>
  <si>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</si>
  <si>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</si>
  <si>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</si>
  <si>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</si>
  <si>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</si>
  <si>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</si>
  <si>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</si>
  <si>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</si>
  <si>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</si>
  <si>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</si>
  <si>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</si>
  <si>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</si>
  <si>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</si>
  <si>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</si>
  <si>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</si>
  <si>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</si>
  <si>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</si>
  <si>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</si>
  <si>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</si>
  <si>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</si>
  <si>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</si>
  <si>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</si>
  <si>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</si>
  <si>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</si>
  <si>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</si>
  <si>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</si>
  <si>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</si>
  <si>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</si>
  <si>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</si>
  <si>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</si>
  <si>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</si>
  <si>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</si>
  <si>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</si>
  <si>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</si>
  <si>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</si>
  <si>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</si>
  <si>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</si>
  <si>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</si>
  <si>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</si>
  <si>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</si>
  <si>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</si>
  <si>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</si>
  <si>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</si>
  <si>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</si>
  <si>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</si>
  <si>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</si>
  <si>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</si>
  <si>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</si>
  <si>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</si>
  <si>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</si>
  <si>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</si>
  <si>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</si>
  <si>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</si>
  <si>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</si>
  <si>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</si>
  <si>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</si>
  <si>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</si>
  <si>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</si>
  <si>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</si>
  <si>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</si>
  <si>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</si>
  <si>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</si>
  <si>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</si>
  <si>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</si>
  <si>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</si>
  <si>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</si>
  <si>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</si>
  <si>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</si>
  <si>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</si>
  <si>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</si>
  <si>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</si>
  <si>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</si>
  <si>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</si>
  <si>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</si>
  <si>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</si>
  <si>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</si>
  <si>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</si>
  <si>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</si>
  <si>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</si>
  <si>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</si>
  <si>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</si>
  <si>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</si>
  <si>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</si>
  <si>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</si>
  <si>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</si>
  <si>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</si>
  <si>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</si>
  <si>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</si>
  <si>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</si>
  <si>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</si>
  <si>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</si>
  <si>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</si>
  <si>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</si>
  <si>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</si>
  <si>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</si>
  <si>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</si>
  <si>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</si>
  <si>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</si>
  <si>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</si>
  <si>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</si>
  <si>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</si>
  <si>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</si>
  <si>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</si>
  <si>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</si>
  <si>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</si>
  <si>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</si>
  <si>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</si>
  <si>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</si>
  <si>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</si>
  <si>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</si>
  <si>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</si>
  <si>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</si>
  <si>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</si>
  <si>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</si>
  <si>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</si>
  <si>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</si>
  <si>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</si>
  <si>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</si>
  <si>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</si>
  <si>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</si>
  <si>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</si>
  <si>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</si>
  <si>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</si>
  <si>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</si>
  <si>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</si>
  <si>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</si>
  <si>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</si>
  <si>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</si>
  <si>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</si>
  <si>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</si>
  <si>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</si>
  <si>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</si>
  <si>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</si>
  <si>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</si>
  <si>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</si>
  <si>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</si>
  <si>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</si>
  <si>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</si>
  <si>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</si>
  <si>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</si>
  <si>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</si>
  <si>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</si>
  <si>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</si>
  <si>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</si>
  <si>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</si>
  <si>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</si>
  <si>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</si>
  <si>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</si>
  <si>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</si>
  <si>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</si>
  <si>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</si>
  <si>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</si>
  <si>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</si>
  <si>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</si>
  <si>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</si>
  <si>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</si>
  <si>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</si>
  <si>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</si>
  <si>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</si>
  <si>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</si>
  <si>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</si>
  <si>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</si>
  <si>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</si>
  <si>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</si>
  <si>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</si>
  <si>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</si>
  <si>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</si>
  <si>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</si>
  <si>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</si>
  <si>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</si>
  <si>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</si>
  <si>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</si>
  <si>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</si>
  <si>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</si>
  <si>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</si>
  <si>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</si>
  <si>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</si>
  <si>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</si>
  <si>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</si>
  <si>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</si>
  <si>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</si>
  <si>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</si>
  <si>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</si>
  <si>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</si>
  <si>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</si>
  <si>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</si>
  <si>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</si>
  <si>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</si>
  <si>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</si>
  <si>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</si>
  <si>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</si>
  <si>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</si>
  <si>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</si>
  <si>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</si>
  <si>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</si>
  <si>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</si>
  <si>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</si>
  <si>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</si>
  <si>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</si>
  <si>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</si>
  <si>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</si>
  <si>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</si>
  <si>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</si>
  <si>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</si>
  <si>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</si>
  <si>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</si>
  <si>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</si>
  <si>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</si>
  <si>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</si>
  <si>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</si>
  <si>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</si>
  <si>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</si>
  <si>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</si>
  <si>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</si>
  <si>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</si>
  <si>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</si>
  <si>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</si>
  <si>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</si>
  <si>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</si>
  <si>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</si>
  <si>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</si>
  <si>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</si>
  <si>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</si>
  <si>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</si>
  <si>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</si>
  <si>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</si>
  <si>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</si>
  <si>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</si>
  <si>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</si>
  <si>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</si>
  <si>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</si>
  <si>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</si>
  <si>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</si>
  <si>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</si>
  <si>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</si>
  <si>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</si>
  <si>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</si>
  <si>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</si>
  <si>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</si>
  <si>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</si>
  <si>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</si>
  <si>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</si>
  <si>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</si>
  <si>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</si>
  <si>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</si>
  <si>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</si>
  <si>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</si>
  <si>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</si>
  <si>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</si>
  <si>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</si>
  <si>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</si>
  <si>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</si>
  <si>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</si>
  <si>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</si>
  <si>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</si>
  <si>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</si>
  <si>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</si>
  <si>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</si>
  <si>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</si>
  <si>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</si>
  <si>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</si>
  <si>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</si>
  <si>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</si>
  <si>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</si>
  <si>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</si>
  <si>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</si>
  <si>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</si>
  <si>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</si>
  <si>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</si>
  <si>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</si>
  <si>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</si>
  <si>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</si>
  <si>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</si>
  <si>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</si>
  <si>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</si>
  <si>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</si>
  <si>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</si>
  <si>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</si>
  <si>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</si>
  <si>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</si>
  <si>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</si>
  <si>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</si>
  <si>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</si>
  <si>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</si>
  <si>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</si>
  <si>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</si>
  <si>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</si>
  <si>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</si>
  <si>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</si>
  <si>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</si>
  <si>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</si>
  <si>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</si>
  <si>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</si>
  <si>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</si>
  <si>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</si>
  <si>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</si>
  <si>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</si>
  <si>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</si>
  <si>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</si>
  <si>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</si>
  <si>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</si>
  <si>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</si>
  <si>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</si>
  <si>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</si>
  <si>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</si>
  <si>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</si>
  <si>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</si>
  <si>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</si>
  <si>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</si>
  <si>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</si>
  <si>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</si>
  <si>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</si>
  <si>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</si>
  <si>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</si>
  <si>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</si>
  <si>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</si>
  <si>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</si>
  <si>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</si>
  <si>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</si>
  <si>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</si>
  <si>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</si>
  <si>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</si>
  <si>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</si>
  <si>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</si>
  <si>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</si>
  <si>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</si>
  <si>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</si>
  <si>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</si>
  <si>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</si>
  <si>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</si>
  <si>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</si>
  <si>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</si>
  <si>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</si>
  <si>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</si>
  <si>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</si>
  <si>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</si>
  <si>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</si>
  <si>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</si>
  <si>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</si>
  <si>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</si>
  <si>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</si>
  <si>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</si>
  <si>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</si>
  <si>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</si>
  <si>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</si>
  <si>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</si>
  <si>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</si>
  <si>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</si>
  <si>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</si>
  <si>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</si>
  <si>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</si>
  <si>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</si>
  <si>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</si>
  <si>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</si>
  <si>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</si>
  <si>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</si>
  <si>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</si>
  <si>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</si>
  <si>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</si>
  <si>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</si>
  <si>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</si>
  <si>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</si>
  <si>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</si>
  <si>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</si>
  <si>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</si>
  <si>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</si>
  <si>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</si>
  <si>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</si>
  <si>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</si>
  <si>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</si>
  <si>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</si>
  <si>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</si>
  <si>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</si>
  <si>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</si>
  <si>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</si>
  <si>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</si>
  <si>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</si>
  <si>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</si>
  <si>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</si>
  <si>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</si>
  <si>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</si>
  <si>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</si>
  <si>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</si>
  <si>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</si>
  <si>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</si>
  <si>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</si>
  <si>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</si>
  <si>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</si>
  <si>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</si>
  <si>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</si>
  <si>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</si>
  <si>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</si>
  <si>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</si>
  <si>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</si>
  <si>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</si>
  <si>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</si>
  <si>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</si>
  <si>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</si>
  <si>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</si>
  <si>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</si>
  <si>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</si>
  <si>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</si>
  <si>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</si>
  <si>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</si>
  <si>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</si>
  <si>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</si>
  <si>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</si>
  <si>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</si>
  <si>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</si>
  <si>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</si>
  <si>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</si>
  <si>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</si>
  <si>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</si>
  <si>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</si>
  <si>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</si>
  <si>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</si>
  <si>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</si>
  <si>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</si>
  <si>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</si>
  <si>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</si>
  <si>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</si>
  <si>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</si>
  <si>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</si>
  <si>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</si>
  <si>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</si>
  <si>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</si>
  <si>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</si>
  <si>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</si>
  <si>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</si>
  <si>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</si>
  <si>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</si>
  <si>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</si>
  <si>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</si>
  <si>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</si>
  <si>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</si>
  <si>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</si>
  <si>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</si>
  <si>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</si>
  <si>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</si>
  <si>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</si>
  <si>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</si>
  <si>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</si>
  <si>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</si>
  <si>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</si>
  <si>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</si>
  <si>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</si>
  <si>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</si>
  <si>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</si>
  <si>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</si>
  <si>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</si>
  <si>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</si>
  <si>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</si>
  <si>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</si>
  <si>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</si>
  <si>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</si>
  <si>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</si>
  <si>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</si>
  <si>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</si>
  <si>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</si>
  <si>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</si>
  <si>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</si>
  <si>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</si>
  <si>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</si>
  <si>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</si>
  <si>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</si>
  <si>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</si>
  <si>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</si>
  <si>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</si>
  <si>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</si>
  <si>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</si>
  <si>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</si>
  <si>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</si>
  <si>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</si>
  <si>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</si>
  <si>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</si>
  <si>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</si>
  <si>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</si>
  <si>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</si>
  <si>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</si>
  <si>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</si>
  <si>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</si>
  <si>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</si>
  <si>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</si>
  <si>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</si>
  <si>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</si>
  <si>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</si>
  <si>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</si>
  <si>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</si>
  <si>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</si>
  <si>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</si>
  <si>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</si>
  <si>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</si>
  <si>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</si>
  <si>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</si>
  <si>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</si>
  <si>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</si>
  <si>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</si>
  <si>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</si>
  <si>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</si>
  <si>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</si>
  <si>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</si>
  <si>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</si>
  <si>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</si>
  <si>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</si>
  <si>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</si>
  <si>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</si>
  <si>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</si>
  <si>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</si>
  <si>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</si>
  <si>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</si>
  <si>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</si>
  <si>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</si>
  <si>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</si>
  <si>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</si>
  <si>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</si>
  <si>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</si>
  <si>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</si>
  <si>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</si>
  <si>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</si>
  <si>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</si>
  <si>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</si>
  <si>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</si>
  <si>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</si>
  <si>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</si>
  <si>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</si>
  <si>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</si>
  <si>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</si>
  <si>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</si>
  <si>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</si>
  <si>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</si>
  <si>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</si>
  <si>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</si>
  <si>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</si>
  <si>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</si>
  <si>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</si>
  <si>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</si>
  <si>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</si>
  <si>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</si>
  <si>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</si>
  <si>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</si>
  <si>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</si>
  <si>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</si>
  <si>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</si>
  <si>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</si>
  <si>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</si>
  <si>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</si>
  <si>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</si>
  <si>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</si>
  <si>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</si>
  <si>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</si>
  <si>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</si>
  <si>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</si>
  <si>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</si>
  <si>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</si>
  <si>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</si>
  <si>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</si>
  <si>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</si>
  <si>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</si>
  <si>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</si>
  <si>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</si>
  <si>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</si>
  <si>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</si>
  <si>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</si>
  <si>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</si>
  <si>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</si>
  <si>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</si>
  <si>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</si>
  <si>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</si>
  <si>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</si>
  <si>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</si>
  <si>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</si>
  <si>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</si>
  <si>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</si>
  <si>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</si>
  <si>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</si>
  <si>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</si>
  <si>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</si>
  <si>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</si>
  <si>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</si>
  <si>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</si>
  <si>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</si>
  <si>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</si>
  <si>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</si>
  <si>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</si>
  <si>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</si>
  <si>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</si>
  <si>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</si>
  <si>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</si>
  <si>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</si>
  <si>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</si>
  <si>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</si>
  <si>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</si>
  <si>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</si>
  <si>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</si>
  <si>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</si>
  <si>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</si>
  <si>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</si>
  <si>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</si>
  <si>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</si>
  <si>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</si>
  <si>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</si>
  <si>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</si>
  <si>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</si>
  <si>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</si>
  <si>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</si>
  <si>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</si>
  <si>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</si>
  <si>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</si>
  <si>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</si>
  <si>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</si>
  <si>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</si>
  <si>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</si>
  <si>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</si>
  <si>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</si>
  <si>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</si>
  <si>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</si>
  <si>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</si>
  <si>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</si>
  <si>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</si>
  <si>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</si>
  <si>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</si>
  <si>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</si>
  <si>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</si>
  <si>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</si>
  <si>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</si>
  <si>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</si>
  <si>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</si>
  <si>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</si>
  <si>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</si>
  <si>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</si>
  <si>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</si>
  <si>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</si>
  <si>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</si>
  <si>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</si>
  <si>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</si>
  <si>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</si>
  <si>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</si>
  <si>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</si>
  <si>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</si>
  <si>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</si>
  <si>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</si>
  <si>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</si>
  <si>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</si>
  <si>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</si>
  <si>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</si>
  <si>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</si>
  <si>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</si>
  <si>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</si>
  <si>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</si>
  <si>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</si>
  <si>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</si>
  <si>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</si>
  <si>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</si>
  <si>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</si>
  <si>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</si>
  <si>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</si>
  <si>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</si>
  <si>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</si>
  <si>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</si>
  <si>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</si>
  <si>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</si>
  <si>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</si>
  <si>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</si>
  <si>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</si>
  <si>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</si>
  <si>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</si>
  <si>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</si>
  <si>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</si>
  <si>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</si>
  <si>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</si>
  <si>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</si>
  <si>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</si>
  <si>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</si>
  <si>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</si>
  <si>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</si>
  <si>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</si>
  <si>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</si>
  <si>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</si>
  <si>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</si>
  <si>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</si>
  <si>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</si>
  <si>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</si>
  <si>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</si>
  <si>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</si>
  <si>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</si>
  <si>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</si>
  <si>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</si>
  <si>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</si>
  <si>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</si>
  <si>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</si>
  <si>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</si>
  <si>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</si>
  <si>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</si>
  <si>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</si>
  <si>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</si>
  <si>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</si>
  <si>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</si>
  <si>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</si>
  <si>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</si>
  <si>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</si>
  <si>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</si>
  <si>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</si>
  <si>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</si>
  <si>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</si>
  <si>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</si>
  <si>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</si>
  <si>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</si>
  <si>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</si>
  <si>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</si>
  <si>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</si>
  <si>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</si>
  <si>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</si>
  <si>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</si>
  <si>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</si>
  <si>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</si>
  <si>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</si>
  <si>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</si>
  <si>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</si>
  <si>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</si>
  <si>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</si>
  <si>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</si>
  <si>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</si>
  <si>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</si>
  <si>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</si>
  <si>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</si>
  <si>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</si>
  <si>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</si>
  <si>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</si>
  <si>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</si>
  <si>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</si>
  <si>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</si>
  <si>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</si>
  <si>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</si>
  <si>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</si>
  <si>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</si>
  <si>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</si>
  <si>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</si>
  <si>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</si>
  <si>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</si>
  <si>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</si>
  <si>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</si>
  <si>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</si>
  <si>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</si>
  <si>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</si>
  <si>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</si>
  <si>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</si>
  <si>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</si>
  <si>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</si>
  <si>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</si>
  <si>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</si>
  <si>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</si>
  <si>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</si>
  <si>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</si>
  <si>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</si>
  <si>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</si>
  <si>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</si>
  <si>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</si>
  <si>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</si>
  <si>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</si>
  <si>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</si>
  <si>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</si>
  <si>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</si>
  <si>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</si>
  <si>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</si>
  <si>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</si>
  <si>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</si>
  <si>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</si>
  <si>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</si>
  <si>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</si>
  <si>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</si>
  <si>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</si>
  <si>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</si>
  <si>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</si>
  <si>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</si>
  <si>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</si>
  <si>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</si>
  <si>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</si>
  <si>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</si>
  <si>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</si>
  <si>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</si>
  <si>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</si>
  <si>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</si>
  <si>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</si>
  <si>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</si>
  <si>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</si>
  <si>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</si>
  <si>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</si>
  <si>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</si>
  <si>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</si>
  <si>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</si>
  <si>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</si>
  <si>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</si>
  <si>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</si>
  <si>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</si>
  <si>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</si>
  <si>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</si>
  <si>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</si>
  <si>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</si>
  <si>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</si>
  <si>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</si>
  <si>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</si>
  <si>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</si>
  <si>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</si>
  <si>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</si>
  <si>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</si>
  <si>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</si>
  <si>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</si>
  <si>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</si>
  <si>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</si>
  <si>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</si>
  <si>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</si>
  <si>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</si>
  <si>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</si>
  <si>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</si>
  <si>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</si>
  <si>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</si>
  <si>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</si>
  <si>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</si>
  <si>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</si>
  <si>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</si>
  <si>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</si>
  <si>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</si>
  <si>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</si>
  <si>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</si>
  <si>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</si>
  <si>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</si>
  <si>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</si>
  <si>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</si>
  <si>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</si>
  <si>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</si>
  <si>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</si>
  <si>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</si>
  <si>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</si>
  <si>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</si>
  <si>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</si>
  <si>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</si>
  <si>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</si>
  <si>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</si>
  <si>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</si>
  <si>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</si>
  <si>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</si>
  <si>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</si>
  <si>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</si>
  <si>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</si>
  <si>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</si>
  <si>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</si>
  <si>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</si>
  <si>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</si>
  <si>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</si>
  <si>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</si>
  <si>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</si>
  <si>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</si>
  <si>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</si>
  <si>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</si>
  <si>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</si>
  <si>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</si>
  <si>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</si>
  <si>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</si>
  <si>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</si>
  <si>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</si>
  <si>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</si>
  <si>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</si>
  <si>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</si>
  <si>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</si>
  <si>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</si>
  <si>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</si>
  <si>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</si>
  <si>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</si>
  <si>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</si>
  <si>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</si>
  <si>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</si>
  <si>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</si>
  <si>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</si>
  <si>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</si>
  <si>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</si>
  <si>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</si>
  <si>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</si>
  <si>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</si>
  <si>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</si>
  <si>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</si>
  <si>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</si>
  <si>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</si>
  <si>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</si>
  <si>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</si>
  <si>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</si>
  <si>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</si>
  <si>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</si>
  <si>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</si>
  <si>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</si>
  <si>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</si>
  <si>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</si>
  <si>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</si>
  <si>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</si>
  <si>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</si>
  <si>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</si>
  <si>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</si>
  <si>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</si>
  <si>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</si>
  <si>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</si>
  <si>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</si>
  <si>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</si>
  <si>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</si>
  <si>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</si>
  <si>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</si>
  <si>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</si>
  <si>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</si>
  <si>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</si>
  <si>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</si>
  <si>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</si>
  <si>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</si>
  <si>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</si>
  <si>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</si>
  <si>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</si>
  <si>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</si>
  <si>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</si>
  <si>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</si>
  <si>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</si>
  <si>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</si>
  <si>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</si>
  <si>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</si>
  <si>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</si>
  <si>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</si>
  <si>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</si>
  <si>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</si>
  <si>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</si>
  <si>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</si>
  <si>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</si>
  <si>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</si>
  <si>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</si>
  <si>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</si>
  <si>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</si>
  <si>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</si>
  <si>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</si>
  <si>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</si>
  <si>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</si>
  <si>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</si>
  <si>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</si>
  <si>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</si>
  <si>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</si>
  <si>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</si>
  <si>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</si>
  <si>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</si>
  <si>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</si>
  <si>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</si>
  <si>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</si>
  <si>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</si>
  <si>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</si>
  <si>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</si>
  <si>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</si>
  <si>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</si>
  <si>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</si>
  <si>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</si>
  <si>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</si>
  <si>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</si>
  <si>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</si>
  <si>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</si>
  <si>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</si>
  <si>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</si>
  <si>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</si>
  <si>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</si>
  <si>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</si>
  <si>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</si>
  <si>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</si>
  <si>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</si>
  <si>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</si>
  <si>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</si>
  <si>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</si>
  <si>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</si>
  <si>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</si>
  <si>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</si>
  <si>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</si>
  <si>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</si>
  <si>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</si>
  <si>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</si>
  <si>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</si>
  <si>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</si>
  <si>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</si>
  <si>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</si>
  <si>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</si>
  <si>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</si>
  <si>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</si>
  <si>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</si>
  <si>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</si>
  <si>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</si>
  <si>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</si>
  <si>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</si>
  <si>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</si>
  <si>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</si>
  <si>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</si>
  <si>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</si>
  <si>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</si>
  <si>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</si>
  <si>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</si>
  <si>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</si>
  <si>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</si>
  <si>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</si>
  <si>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</si>
  <si>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</si>
  <si>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</si>
  <si>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</si>
  <si>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</si>
  <si>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</si>
  <si>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</si>
  <si>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</si>
  <si>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</si>
  <si>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</si>
  <si>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</si>
  <si>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</si>
  <si>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</si>
  <si>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</si>
  <si>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</si>
  <si>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</si>
  <si>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</si>
  <si>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</si>
  <si>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</si>
  <si>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</si>
  <si>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</si>
  <si>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</si>
  <si>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</si>
  <si>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</si>
  <si>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</si>
  <si>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</si>
  <si>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</si>
  <si>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</si>
  <si>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</si>
  <si>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</si>
  <si>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</si>
  <si>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</si>
  <si>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</si>
  <si>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</si>
  <si>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</si>
  <si>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</si>
  <si>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</si>
  <si>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</si>
  <si>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</si>
  <si>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</si>
  <si>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</si>
  <si>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</si>
  <si>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</si>
  <si>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</si>
  <si>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</si>
  <si>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</si>
  <si>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</si>
  <si>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</si>
  <si>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</si>
  <si>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</si>
  <si>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</si>
  <si>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</si>
  <si>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</si>
  <si>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</si>
  <si>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</si>
  <si>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</si>
  <si>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</si>
  <si>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</si>
  <si>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</si>
  <si>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</si>
  <si>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</si>
  <si>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</si>
  <si>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</si>
  <si>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</si>
  <si>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</si>
  <si>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</si>
  <si>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</si>
  <si>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</si>
  <si>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</si>
  <si>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</si>
  <si>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</si>
  <si>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</si>
  <si>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</si>
  <si>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</si>
  <si>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</si>
  <si>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</si>
  <si>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</si>
  <si>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</si>
  <si>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</si>
  <si>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</si>
  <si>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</si>
  <si>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</si>
  <si>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</si>
  <si>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</si>
  <si>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</si>
  <si>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</si>
  <si>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</si>
  <si>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</si>
  <si>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</si>
  <si>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</si>
  <si>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</si>
  <si>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</si>
  <si>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</si>
  <si>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</si>
  <si>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</si>
  <si>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</si>
  <si>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</si>
  <si>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</si>
  <si>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</si>
  <si>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</si>
  <si>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</si>
  <si>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</si>
  <si>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</si>
  <si>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</si>
  <si>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</si>
  <si>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</si>
  <si>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</si>
  <si>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</si>
  <si>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</si>
  <si>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</si>
  <si>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</si>
  <si>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</si>
  <si>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</si>
  <si>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</si>
  <si>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</si>
  <si>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</si>
  <si>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</si>
  <si>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</si>
  <si>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</si>
  <si>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</si>
  <si>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</si>
  <si>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</si>
  <si>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</si>
  <si>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</si>
  <si>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</si>
  <si>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</si>
  <si>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</si>
  <si>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</si>
  <si>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</si>
  <si>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</si>
  <si>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</si>
  <si>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</si>
  <si>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</si>
  <si>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</si>
  <si>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</si>
  <si>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</si>
  <si>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</si>
  <si>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</si>
  <si>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</si>
  <si>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</si>
  <si>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</si>
  <si>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</si>
  <si>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</si>
  <si>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</si>
  <si>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</si>
  <si>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</si>
  <si>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</si>
  <si>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</si>
  <si>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</si>
  <si>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</si>
  <si>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</si>
  <si>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</si>
  <si>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</si>
  <si>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</si>
  <si>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</si>
  <si>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</si>
  <si>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</si>
  <si>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</si>
  <si>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</si>
  <si>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</si>
  <si>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</si>
  <si>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</si>
  <si>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</si>
  <si>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</si>
  <si>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</si>
  <si>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</si>
  <si>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</si>
  <si>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</si>
  <si>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</si>
  <si>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</si>
  <si>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</si>
  <si>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</si>
  <si>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</si>
  <si>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</si>
  <si>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</si>
  <si>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</si>
  <si>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</si>
  <si>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</si>
  <si>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</si>
  <si>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</si>
  <si>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</si>
  <si>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</si>
  <si>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</si>
  <si>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</si>
  <si>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</si>
  <si>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</si>
  <si>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</si>
  <si>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</si>
  <si>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</si>
  <si>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</si>
  <si>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</si>
  <si>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</si>
  <si>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</si>
  <si>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</si>
  <si>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</si>
  <si>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</si>
  <si>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</si>
  <si>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</si>
  <si>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</si>
  <si>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</si>
  <si>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</si>
  <si>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</si>
  <si>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</si>
  <si>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</si>
  <si>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</si>
  <si>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</si>
  <si>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</si>
  <si>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</si>
  <si>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</si>
  <si>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</si>
  <si>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</si>
  <si>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</si>
  <si>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</si>
  <si>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</si>
  <si>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</si>
  <si>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</si>
  <si>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</si>
  <si>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</si>
  <si>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</si>
  <si>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</si>
  <si>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</si>
  <si>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</si>
  <si>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</si>
  <si>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</si>
  <si>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</si>
  <si>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</si>
  <si>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</si>
  <si>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</si>
  <si>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</si>
  <si>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</si>
  <si>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</si>
  <si>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</si>
  <si>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</si>
  <si>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</si>
  <si>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</si>
  <si>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</si>
  <si>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</si>
  <si>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</si>
  <si>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</si>
  <si>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</si>
  <si>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</si>
  <si>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</si>
  <si>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</si>
  <si>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</si>
  <si>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</si>
  <si>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</si>
  <si>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</si>
  <si>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</si>
  <si>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</si>
  <si>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</si>
  <si>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</si>
  <si>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</si>
  <si>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</si>
  <si>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</si>
  <si>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</si>
  <si>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</si>
  <si>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</si>
  <si>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</si>
  <si>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</si>
  <si>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</si>
  <si>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</si>
  <si>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</si>
  <si>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</si>
  <si>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</si>
  <si>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</si>
  <si>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</si>
  <si>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</si>
  <si>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</si>
  <si>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</si>
  <si>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</si>
  <si>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</si>
  <si>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</si>
  <si>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</si>
  <si>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</si>
  <si>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</si>
  <si>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</si>
  <si>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</si>
  <si>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</si>
  <si>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</si>
  <si>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</si>
  <si>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</si>
  <si>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</si>
  <si>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</si>
  <si>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</si>
  <si>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</si>
  <si>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</si>
  <si>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</si>
  <si>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</si>
  <si>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</si>
  <si>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</si>
  <si>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</si>
  <si>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</si>
  <si>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</si>
  <si>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</si>
  <si>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</si>
  <si>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</si>
  <si>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</si>
  <si>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</si>
  <si>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</si>
  <si>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</si>
  <si>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</si>
  <si>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</si>
  <si>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</si>
  <si>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</si>
  <si>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</si>
  <si>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</si>
  <si>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</si>
  <si>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</si>
  <si>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</si>
  <si>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</si>
  <si>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</si>
  <si>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</si>
  <si>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</si>
  <si>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</si>
  <si>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</si>
  <si>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</si>
  <si>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</si>
  <si>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</si>
  <si>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</si>
  <si>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</si>
  <si>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</si>
  <si>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</si>
  <si>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</si>
  <si>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</si>
  <si>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</si>
  <si>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</si>
  <si>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</si>
  <si>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</si>
  <si>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</si>
  <si>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</si>
  <si>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</si>
  <si>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</si>
  <si>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</si>
  <si>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</si>
  <si>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</si>
  <si>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</si>
  <si>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</si>
  <si>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</si>
  <si>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</si>
  <si>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</si>
  <si>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</si>
  <si>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</si>
  <si>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</si>
  <si>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</si>
  <si>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</si>
  <si>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</si>
  <si>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</si>
  <si>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</si>
  <si>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</si>
  <si>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</si>
  <si>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</si>
  <si>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</si>
  <si>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</si>
  <si>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</si>
  <si>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</si>
  <si>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</si>
  <si>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</si>
  <si>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</si>
  <si>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</si>
  <si>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</si>
  <si>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</si>
  <si>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</si>
  <si>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</si>
  <si>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</si>
  <si>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</si>
  <si>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</si>
  <si>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</si>
  <si>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</si>
  <si>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</si>
  <si>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</si>
  <si>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</si>
  <si>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</si>
  <si>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</si>
  <si>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</si>
  <si>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</si>
  <si>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</si>
  <si>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</si>
  <si>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</si>
  <si>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</si>
  <si>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</si>
  <si>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</si>
  <si>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</si>
  <si>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</si>
  <si>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</si>
  <si>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</si>
  <si>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</si>
  <si>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</si>
  <si>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</si>
  <si>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</si>
  <si>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</si>
  <si>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</si>
  <si>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</si>
  <si>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</si>
  <si>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</si>
  <si>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</si>
  <si>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</si>
  <si>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</si>
  <si>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</si>
  <si>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</si>
  <si>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</si>
  <si>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</si>
  <si>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</si>
  <si>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</si>
  <si>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</si>
  <si>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</si>
  <si>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</si>
  <si>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</si>
  <si>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</si>
  <si>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</si>
  <si>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</si>
  <si>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</si>
  <si>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</si>
  <si>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</si>
  <si>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</si>
  <si>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</si>
  <si>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</si>
  <si>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</si>
  <si>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</si>
  <si>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</si>
  <si>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</si>
  <si>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</si>
  <si>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</si>
  <si>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</si>
  <si>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</si>
  <si>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</si>
  <si>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</si>
  <si>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</si>
  <si>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</si>
  <si>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</si>
  <si>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</si>
  <si>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</si>
  <si>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</si>
  <si>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</si>
  <si>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</si>
  <si>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</si>
  <si>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</si>
  <si>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</si>
  <si>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</si>
  <si>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</si>
  <si>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</si>
  <si>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</si>
  <si>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</si>
  <si>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</si>
  <si>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</si>
  <si>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</si>
  <si>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</si>
  <si>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</si>
  <si>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</si>
  <si>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</si>
  <si>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</si>
  <si>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</si>
  <si>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</si>
  <si>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</si>
  <si>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</si>
  <si>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</si>
  <si>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</si>
  <si>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</si>
  <si>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</si>
  <si>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</si>
  <si>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</si>
  <si>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</si>
  <si>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</si>
  <si>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</si>
  <si>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</si>
  <si>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</si>
  <si>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</si>
  <si>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</si>
  <si>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</si>
  <si>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</si>
  <si>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</si>
  <si>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</si>
  <si>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</si>
  <si>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</si>
  <si>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</si>
  <si>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</si>
  <si>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</si>
  <si>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</si>
  <si>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</si>
  <si>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</si>
  <si>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</si>
  <si>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</si>
  <si>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</si>
  <si>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</si>
  <si>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</si>
  <si>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</si>
  <si>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</si>
  <si>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</si>
  <si>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</si>
  <si>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</si>
  <si>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</si>
  <si>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</si>
  <si>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</si>
  <si>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</si>
  <si>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</si>
  <si>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</si>
  <si>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</si>
  <si>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</si>
  <si>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</si>
  <si>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</si>
  <si>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</si>
  <si>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</si>
  <si>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</si>
  <si>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</si>
  <si>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</si>
  <si>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</si>
  <si>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</si>
  <si>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</si>
  <si>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</si>
  <si>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</si>
  <si>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</si>
  <si>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</si>
  <si>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</si>
  <si>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</si>
  <si>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</si>
  <si>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</si>
  <si>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</si>
  <si>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</si>
  <si>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</si>
  <si>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</si>
  <si>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</si>
  <si>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</si>
  <si>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</si>
  <si>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</si>
  <si>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</si>
  <si>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</si>
  <si>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</si>
  <si>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</si>
  <si>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</si>
  <si>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</si>
  <si>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</si>
  <si>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</si>
  <si>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</si>
  <si>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</si>
  <si>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</si>
  <si>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</si>
  <si>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</si>
  <si>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</si>
  <si>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</si>
  <si>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</si>
  <si>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</si>
  <si>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</si>
  <si>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</si>
  <si>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</si>
  <si>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</si>
  <si>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</si>
  <si>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</si>
  <si>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</si>
  <si>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</si>
  <si>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</si>
  <si>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</si>
  <si>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</si>
  <si>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</si>
  <si>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</si>
  <si>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</si>
  <si>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</si>
  <si>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</si>
  <si>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</si>
  <si>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</si>
  <si>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</si>
  <si>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</si>
  <si>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</si>
  <si>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</si>
  <si>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</si>
  <si>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</si>
  <si>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</si>
  <si>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</si>
  <si>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</si>
  <si>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</si>
  <si>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</si>
  <si>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</si>
  <si>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</si>
  <si>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</si>
  <si>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</si>
  <si>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</si>
  <si>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</si>
  <si>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</si>
  <si>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</si>
  <si>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</si>
  <si>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</si>
  <si>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</si>
  <si>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</si>
  <si>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</si>
  <si>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</si>
  <si>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</si>
  <si>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</si>
  <si>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</si>
  <si>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</si>
  <si>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</si>
  <si>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</si>
  <si>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</si>
  <si>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</si>
  <si>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</si>
  <si>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</si>
  <si>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</si>
  <si>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</si>
  <si>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</si>
  <si>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</si>
  <si>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</si>
  <si>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</si>
  <si>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</si>
  <si>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</si>
  <si>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</si>
  <si>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</si>
  <si>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</si>
  <si>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</si>
  <si>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</si>
  <si>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</si>
  <si>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</si>
  <si>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</si>
  <si>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</si>
  <si>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</si>
  <si>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</si>
  <si>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</si>
  <si>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</si>
  <si>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</si>
  <si>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</si>
  <si>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</si>
  <si>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</si>
  <si>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</si>
  <si>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</si>
  <si>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</si>
  <si>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</si>
  <si>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</si>
  <si>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</si>
  <si>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</si>
  <si>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</si>
  <si>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</si>
  <si>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</si>
  <si>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</si>
  <si>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</si>
  <si>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</si>
  <si>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</si>
  <si>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</si>
  <si>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</si>
  <si>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</si>
  <si>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</si>
  <si>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</si>
  <si>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</si>
  <si>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</si>
  <si>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</si>
  <si>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</si>
  <si>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</si>
  <si>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</si>
  <si>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</si>
  <si>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</si>
  <si>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</si>
  <si>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</si>
  <si>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</si>
  <si>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</si>
  <si>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</si>
  <si>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</si>
  <si>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</si>
  <si>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</si>
  <si>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</si>
  <si>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</si>
  <si>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</si>
  <si>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</si>
  <si>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</si>
  <si>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</si>
  <si>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</si>
  <si>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</si>
  <si>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</si>
  <si>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</si>
  <si>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</si>
  <si>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</si>
  <si>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</si>
  <si>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</si>
  <si>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</si>
  <si>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</si>
  <si>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</si>
  <si>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</si>
  <si>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</si>
  <si>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</si>
  <si>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</si>
  <si>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</si>
  <si>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</si>
  <si>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</si>
  <si>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</si>
  <si>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</si>
  <si>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</si>
  <si>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</si>
  <si>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</si>
  <si>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</si>
  <si>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</si>
  <si>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</si>
  <si>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</si>
  <si>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</si>
  <si>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</si>
  <si>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</si>
  <si>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</si>
  <si>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</si>
  <si>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</si>
  <si>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</si>
  <si>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</si>
  <si>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</si>
  <si>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</si>
  <si>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</si>
  <si>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</si>
  <si>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</si>
  <si>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</si>
  <si>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</si>
  <si>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</si>
  <si>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</si>
  <si>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</si>
  <si>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</si>
  <si>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</si>
  <si>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</si>
  <si>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</si>
  <si>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</si>
  <si>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</si>
  <si>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</si>
  <si>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</si>
  <si>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</si>
  <si>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</si>
  <si>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</si>
  <si>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</si>
  <si>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</si>
  <si>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</si>
  <si>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</si>
  <si>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</si>
  <si>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</si>
  <si>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</si>
  <si>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</si>
  <si>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</si>
  <si>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</si>
  <si>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</si>
  <si>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</si>
  <si>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</si>
  <si>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</si>
  <si>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</si>
  <si>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</si>
  <si>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</si>
  <si>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</si>
  <si>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</si>
  <si>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</si>
  <si>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</si>
  <si>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</si>
  <si>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</si>
  <si>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</si>
  <si>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</si>
  <si>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</si>
  <si>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</si>
  <si>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</si>
  <si>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</si>
  <si>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</si>
  <si>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</si>
  <si>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</si>
  <si>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</si>
  <si>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</si>
  <si>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</si>
  <si>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</si>
  <si>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</si>
  <si>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</si>
  <si>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</si>
  <si>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</si>
  <si>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</si>
  <si>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</si>
  <si>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</si>
  <si>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</si>
  <si>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</si>
  <si>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</si>
  <si>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</si>
  <si>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</si>
  <si>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</si>
  <si>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</si>
  <si>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</si>
  <si>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</si>
  <si>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</si>
  <si>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</si>
  <si>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</si>
  <si>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</si>
  <si>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</si>
  <si>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</si>
  <si>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</si>
  <si>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</si>
  <si>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</si>
  <si>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</si>
  <si>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</si>
  <si>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</si>
  <si>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</si>
  <si>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</si>
  <si>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</si>
  <si>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</si>
  <si>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</si>
  <si>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</si>
  <si>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</si>
  <si>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</si>
  <si>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</si>
  <si>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</si>
  <si>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</si>
  <si>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</si>
  <si>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</si>
  <si>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</si>
  <si>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</si>
  <si>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</si>
  <si>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</si>
  <si>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</si>
  <si>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</si>
  <si>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</si>
  <si>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</si>
  <si>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</si>
  <si>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</si>
  <si>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</si>
  <si>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</si>
  <si>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</si>
  <si>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</si>
  <si>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</si>
  <si>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</si>
  <si>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</si>
  <si>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</si>
  <si>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</si>
  <si>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</si>
  <si>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</si>
  <si>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</si>
  <si>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</si>
  <si>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</si>
  <si>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</si>
  <si>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</si>
  <si>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</si>
  <si>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</si>
  <si>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</si>
  <si>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</si>
  <si>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</si>
  <si>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</si>
  <si>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</si>
  <si>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</si>
  <si>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</si>
  <si>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</si>
  <si>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</si>
  <si>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</si>
  <si>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</si>
  <si>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</si>
  <si>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</si>
  <si>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</si>
  <si>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</si>
  <si>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</si>
  <si>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</si>
  <si>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</si>
  <si>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</si>
  <si>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</si>
  <si>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</si>
  <si>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</si>
  <si>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</si>
  <si>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</si>
  <si>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</si>
  <si>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</si>
  <si>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</si>
  <si>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</si>
  <si>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</si>
  <si>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</si>
  <si>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</si>
  <si>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</si>
  <si>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</si>
  <si>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</si>
  <si>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</si>
  <si>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</si>
  <si>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</si>
  <si>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</si>
  <si>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</si>
  <si>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</si>
  <si>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</si>
  <si>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</si>
  <si>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</si>
  <si>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</si>
  <si>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</si>
  <si>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</si>
  <si>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</si>
  <si>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</si>
  <si>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</si>
  <si>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</si>
  <si>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</si>
  <si>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</si>
  <si>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</si>
  <si>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</si>
  <si>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</si>
  <si>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</si>
  <si>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</si>
  <si>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</si>
  <si>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</si>
  <si>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</si>
  <si>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</si>
  <si>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</si>
  <si>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</si>
  <si>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</si>
  <si>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</si>
  <si>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</si>
  <si>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</si>
  <si>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</si>
  <si>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</si>
  <si>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</si>
  <si>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</si>
  <si>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</si>
  <si>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</si>
  <si>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</si>
  <si>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</si>
  <si>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</si>
  <si>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</si>
  <si>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</si>
  <si>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</si>
  <si>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</si>
  <si>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</si>
  <si>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</si>
  <si>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</si>
  <si>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</si>
  <si>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</si>
  <si>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</si>
  <si>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</si>
  <si>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</si>
  <si>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</si>
  <si>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</si>
  <si>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</si>
  <si>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</si>
  <si>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</si>
  <si>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</si>
  <si>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</si>
  <si>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</si>
  <si>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</si>
  <si>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</si>
  <si>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</si>
  <si>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</si>
  <si>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</si>
  <si>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</si>
  <si>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</si>
  <si>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</si>
  <si>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</si>
  <si>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</si>
  <si>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</si>
  <si>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</si>
  <si>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</si>
  <si>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</si>
  <si>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</si>
  <si>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</si>
  <si>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</si>
  <si>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</si>
  <si>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</si>
  <si>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</si>
  <si>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</si>
  <si>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</si>
  <si>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</si>
  <si>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</si>
  <si>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</si>
  <si>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</si>
  <si>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</si>
  <si>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</si>
  <si>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</si>
  <si>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</si>
  <si>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</si>
  <si>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</si>
  <si>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</si>
  <si>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</si>
  <si>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</si>
  <si>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</si>
  <si>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</si>
  <si>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</si>
  <si>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</si>
  <si>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</si>
  <si>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</si>
  <si>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</si>
  <si>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</si>
  <si>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</si>
  <si>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</si>
  <si>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</si>
  <si>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</si>
  <si>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</si>
  <si>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</si>
  <si>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</si>
  <si>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</si>
  <si>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</si>
  <si>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</si>
  <si>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</si>
  <si>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</si>
  <si>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</si>
  <si>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</si>
  <si>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</si>
  <si>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</si>
  <si>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</si>
  <si>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</si>
  <si>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</si>
  <si>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</si>
  <si>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</si>
  <si>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</si>
  <si>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</si>
  <si>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</si>
  <si>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</si>
  <si>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</si>
  <si>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</si>
  <si>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</si>
  <si>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</si>
  <si>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</si>
  <si>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</si>
  <si>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</si>
  <si>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</si>
  <si>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</si>
  <si>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</si>
  <si>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</si>
  <si>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</si>
  <si>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</si>
  <si>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</si>
  <si>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</si>
  <si>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</si>
  <si>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</si>
  <si>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</si>
  <si>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</si>
  <si>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</si>
  <si>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</si>
  <si>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</si>
  <si>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</si>
  <si>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</si>
  <si>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</si>
  <si>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</si>
  <si>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</si>
  <si>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</si>
  <si>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</si>
  <si>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</si>
  <si>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</si>
  <si>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</si>
  <si>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</si>
  <si>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</si>
  <si>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</si>
  <si>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</si>
  <si>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</si>
  <si>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</si>
  <si>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</si>
  <si>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</si>
  <si>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</si>
  <si>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</si>
  <si>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</si>
  <si>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</si>
  <si>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</si>
  <si>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</si>
  <si>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</si>
  <si>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</si>
  <si>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</si>
  <si>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</si>
  <si>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</si>
  <si>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</si>
  <si>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</si>
  <si>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</si>
  <si>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</si>
  <si>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</si>
  <si>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</si>
  <si>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</si>
  <si>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</si>
  <si>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</si>
  <si>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</si>
  <si>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</si>
  <si>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</si>
  <si>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</si>
  <si>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</si>
  <si>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</si>
  <si>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</si>
  <si>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</si>
  <si>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</si>
  <si>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</si>
  <si>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</si>
  <si>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</si>
  <si>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</si>
  <si>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</si>
  <si>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</si>
  <si>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</si>
  <si>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</si>
  <si>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</si>
  <si>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</si>
  <si>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</si>
  <si>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</si>
  <si>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</si>
  <si>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</si>
  <si>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</si>
  <si>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</si>
  <si>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</si>
  <si>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</si>
  <si>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</si>
  <si>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</si>
  <si>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</si>
  <si>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</si>
  <si>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</si>
  <si>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</si>
  <si>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</si>
  <si>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</si>
  <si>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</si>
  <si>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</si>
  <si>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</si>
  <si>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</si>
  <si>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</si>
  <si>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</si>
  <si>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</si>
  <si>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</si>
  <si>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</si>
  <si>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</si>
  <si>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</si>
  <si>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</si>
  <si>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</si>
  <si>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</si>
  <si>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</si>
  <si>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</si>
  <si>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</si>
  <si>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</si>
  <si>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</si>
  <si>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</si>
  <si>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</si>
  <si>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</si>
  <si>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</si>
  <si>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</si>
  <si>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</si>
  <si>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</si>
  <si>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</si>
  <si>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</si>
  <si>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</si>
  <si>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</si>
  <si>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</si>
  <si>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</si>
  <si>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</si>
  <si>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</si>
  <si>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</si>
  <si>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</si>
  <si>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</si>
  <si>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</si>
  <si>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</si>
  <si>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</si>
  <si>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</si>
  <si>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</si>
  <si>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</si>
  <si>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</si>
  <si>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</si>
  <si>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</si>
  <si>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</si>
  <si>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</si>
  <si>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</si>
  <si>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</si>
  <si>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</si>
  <si>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</si>
  <si>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</si>
  <si>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</si>
  <si>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</si>
  <si>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</si>
  <si>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</si>
  <si>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</si>
  <si>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</si>
  <si>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</si>
  <si>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</si>
  <si>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</si>
  <si>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</si>
  <si>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</si>
  <si>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</si>
  <si>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</si>
  <si>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</si>
  <si>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</si>
  <si>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</si>
  <si>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</si>
  <si>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</si>
  <si>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</si>
  <si>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</si>
  <si>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</si>
  <si>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</si>
  <si>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</si>
  <si>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</si>
  <si>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</si>
  <si>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</si>
  <si>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</si>
  <si>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</si>
  <si>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</si>
  <si>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</si>
  <si>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</si>
  <si>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</si>
  <si>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</si>
  <si>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</si>
  <si>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</si>
  <si>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</si>
  <si>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</si>
  <si>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</si>
  <si>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</si>
  <si>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</si>
  <si>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</si>
  <si>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</si>
  <si>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</si>
  <si>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</si>
  <si>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</si>
  <si>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</si>
  <si>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</si>
  <si>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</si>
  <si>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</si>
  <si>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</si>
  <si>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</si>
  <si>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</si>
  <si>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</si>
  <si>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</si>
  <si>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</si>
  <si>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</si>
  <si>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</si>
  <si>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</si>
  <si>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</si>
  <si>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</si>
  <si>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</si>
  <si>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</si>
  <si>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</si>
  <si>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</si>
  <si>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</si>
  <si>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</si>
  <si>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</si>
  <si>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</si>
  <si>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</si>
  <si>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</si>
  <si>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</si>
  <si>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</si>
  <si>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</si>
  <si>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</si>
  <si>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</si>
  <si>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</si>
  <si>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</si>
  <si>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</si>
  <si>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</si>
  <si>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</si>
  <si>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</si>
  <si>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</si>
  <si>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</si>
  <si>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</si>
  <si>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</si>
  <si>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</si>
  <si>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</si>
  <si>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</si>
  <si>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</si>
  <si>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</si>
  <si>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</si>
  <si>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</si>
  <si>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</si>
  <si>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</si>
  <si>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</si>
  <si>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</si>
  <si>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</si>
  <si>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</si>
  <si>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</si>
  <si>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</si>
  <si>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</si>
  <si>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</si>
  <si>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</si>
  <si>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</si>
  <si>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</si>
  <si>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</si>
  <si>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</si>
  <si>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</si>
  <si>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</si>
  <si>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</si>
  <si>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</si>
  <si>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</si>
  <si>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</si>
  <si>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</si>
  <si>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</si>
  <si>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</si>
  <si>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</si>
  <si>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</si>
  <si>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</si>
  <si>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</si>
  <si>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</si>
  <si>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</si>
  <si>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</si>
  <si>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</si>
  <si>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</si>
  <si>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</si>
  <si>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</si>
  <si>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</si>
  <si>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</si>
  <si>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</si>
  <si>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</si>
  <si>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</si>
  <si>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</si>
  <si>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</si>
  <si>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</si>
  <si>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</si>
  <si>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</si>
  <si>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</si>
  <si>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</si>
  <si>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</si>
  <si>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</si>
  <si>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</si>
  <si>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</si>
  <si>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</si>
  <si>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</si>
  <si>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</si>
  <si>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</si>
  <si>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</si>
  <si>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</si>
  <si>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</si>
  <si>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</si>
  <si>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</si>
  <si>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</si>
  <si>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</si>
  <si>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</si>
  <si>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</si>
  <si>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</si>
  <si>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</si>
  <si>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</si>
  <si>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</si>
  <si>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</si>
  <si>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</si>
  <si>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</si>
  <si>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</si>
  <si>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</si>
  <si>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</si>
  <si>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</si>
  <si>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</si>
  <si>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</si>
  <si>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</si>
  <si>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</si>
  <si>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</si>
  <si>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</si>
  <si>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</si>
  <si>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</si>
  <si>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</si>
  <si>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</si>
  <si>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</si>
  <si>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</si>
  <si>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</si>
  <si>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</si>
  <si>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</si>
  <si>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</si>
  <si>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</si>
  <si>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</si>
  <si>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</si>
  <si>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</si>
  <si>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</si>
  <si>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</si>
  <si>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</si>
  <si>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</si>
  <si>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</si>
  <si>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</si>
  <si>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</si>
  <si>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</si>
  <si>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</si>
  <si>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</si>
  <si>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</si>
  <si>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</si>
  <si>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</si>
  <si>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</si>
  <si>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</si>
  <si>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</si>
  <si>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</si>
  <si>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</si>
  <si>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</si>
  <si>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</si>
  <si>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</si>
  <si>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</si>
  <si>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</si>
  <si>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</si>
  <si>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</si>
  <si>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</si>
  <si>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</si>
  <si>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</si>
  <si>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</si>
  <si>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</si>
  <si>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</si>
  <si>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</si>
  <si>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</si>
  <si>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</si>
  <si>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</si>
  <si>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</si>
  <si>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</si>
  <si>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</si>
  <si>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</si>
  <si>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</si>
  <si>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</si>
  <si>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</si>
  <si>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</si>
  <si>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</si>
  <si>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</si>
  <si>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</si>
  <si>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</si>
  <si>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</si>
  <si>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</si>
  <si>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</si>
  <si>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</si>
  <si>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</si>
  <si>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</si>
  <si>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</si>
  <si>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</si>
  <si>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</si>
  <si>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</si>
  <si>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</si>
  <si>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</si>
  <si>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</si>
  <si>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</si>
  <si>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</si>
  <si>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</si>
  <si>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</si>
  <si>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</si>
  <si>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</si>
  <si>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</si>
  <si>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</si>
  <si>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</si>
  <si>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</si>
  <si>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</si>
  <si>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</si>
  <si>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</si>
  <si>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</si>
  <si>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</si>
  <si>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</si>
  <si>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</si>
  <si>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</si>
  <si>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</si>
  <si>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</si>
  <si>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</si>
  <si>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</si>
  <si>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</si>
  <si>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</si>
  <si>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</si>
  <si>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</si>
  <si>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</si>
  <si>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</si>
  <si>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</si>
  <si>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</si>
  <si>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</si>
  <si>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</si>
  <si>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</si>
  <si>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</si>
  <si>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</si>
  <si>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</si>
  <si>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</si>
  <si>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</si>
  <si>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</si>
  <si>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</si>
  <si>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</si>
  <si>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</si>
  <si>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</si>
  <si>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</si>
  <si>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</si>
  <si>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</si>
  <si>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</si>
  <si>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</si>
  <si>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</si>
  <si>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</si>
  <si>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</si>
  <si>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</si>
  <si>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</si>
  <si>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</si>
  <si>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</si>
  <si>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</si>
  <si>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</si>
  <si>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</si>
  <si>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</si>
  <si>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</si>
  <si>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</si>
  <si>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</si>
  <si>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</si>
  <si>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</si>
  <si>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</si>
  <si>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</si>
  <si>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</si>
  <si>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</si>
  <si>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</si>
  <si>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</si>
  <si>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</si>
  <si>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</si>
  <si>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</si>
  <si>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</si>
  <si>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</si>
  <si>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</si>
  <si>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</si>
  <si>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</si>
  <si>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</si>
  <si>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</si>
  <si>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</si>
  <si>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</si>
  <si>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</si>
  <si>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</si>
  <si>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</si>
  <si>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</si>
  <si>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</si>
  <si>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</si>
  <si>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</si>
  <si>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</si>
  <si>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</si>
  <si>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</si>
  <si>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</si>
  <si>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</si>
  <si>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</si>
  <si>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</si>
  <si>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</si>
  <si>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</si>
  <si>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</si>
  <si>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</si>
  <si>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</si>
  <si>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</si>
  <si>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</si>
  <si>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</si>
  <si>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</si>
  <si>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</si>
  <si>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</si>
  <si>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</si>
  <si>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</si>
  <si>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</si>
  <si>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</si>
  <si>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</si>
  <si>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</si>
  <si>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</si>
  <si>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</si>
  <si>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</si>
  <si>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</si>
  <si>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</si>
  <si>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</si>
  <si>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</si>
  <si>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</si>
  <si>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</si>
  <si>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</si>
  <si>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</si>
  <si>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</si>
  <si>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</si>
  <si>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</si>
  <si>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</si>
  <si>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</si>
  <si>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</si>
  <si>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</si>
  <si>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</si>
  <si>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</si>
  <si>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</si>
  <si>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</si>
  <si>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</si>
  <si>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</si>
  <si>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</si>
  <si>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</si>
  <si>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</si>
  <si>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</si>
  <si>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</si>
  <si>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</si>
  <si>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</si>
  <si>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</si>
  <si>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</si>
  <si>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</si>
  <si>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</si>
  <si>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</si>
  <si>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</si>
  <si>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</si>
  <si>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</si>
  <si>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</si>
  <si>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</si>
  <si>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</si>
  <si>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</si>
  <si>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</si>
  <si>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</si>
  <si>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</si>
  <si>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</si>
  <si>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</si>
  <si>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</si>
  <si>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</si>
  <si>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</si>
  <si>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</si>
  <si>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</si>
  <si>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</si>
  <si>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</si>
  <si>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</si>
  <si>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</si>
  <si>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</si>
  <si>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</si>
  <si>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</si>
  <si>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</si>
  <si>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</si>
  <si>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</si>
  <si>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</si>
  <si>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</si>
  <si>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</si>
  <si>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</si>
  <si>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</si>
  <si>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</si>
  <si>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</si>
  <si>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</si>
  <si>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</si>
  <si>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</si>
  <si>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</si>
  <si>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</si>
  <si>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</si>
  <si>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</si>
  <si>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</si>
  <si>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</si>
  <si>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</si>
  <si>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</si>
  <si>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</si>
  <si>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</si>
  <si>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</si>
  <si>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</si>
  <si>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</si>
  <si>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</si>
  <si>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</si>
  <si>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</si>
  <si>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</si>
  <si>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</si>
  <si>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</si>
  <si>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</si>
  <si>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</si>
  <si>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</si>
  <si>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</si>
  <si>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</si>
  <si>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</si>
  <si>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</si>
  <si>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</si>
  <si>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</si>
  <si>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</si>
  <si>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</si>
  <si>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</si>
  <si>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</si>
  <si>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</si>
  <si>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</si>
  <si>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</si>
  <si>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</si>
  <si>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</si>
  <si>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</si>
  <si>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</si>
  <si>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</si>
  <si>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</si>
  <si>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</si>
  <si>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</si>
  <si>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</si>
  <si>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</si>
  <si>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</si>
  <si>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</si>
  <si>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</si>
  <si>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</si>
  <si>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</si>
  <si>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</si>
  <si>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</si>
  <si>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</si>
  <si>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</si>
  <si>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</si>
  <si>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</si>
  <si>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</si>
  <si>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</si>
  <si>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</si>
  <si>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</si>
  <si>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</si>
  <si>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</si>
  <si>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</si>
  <si>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</si>
  <si>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</si>
  <si>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</si>
  <si>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</si>
  <si>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</si>
  <si>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</si>
  <si>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</si>
  <si>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</si>
  <si>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</si>
  <si>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</si>
  <si>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</si>
  <si>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</si>
  <si>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</si>
  <si>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</si>
  <si>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</si>
  <si>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</si>
  <si>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</si>
  <si>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</si>
  <si>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</si>
  <si>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</si>
  <si>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</si>
  <si>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</si>
  <si>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</si>
  <si>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</si>
  <si>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</si>
  <si>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</si>
  <si>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</si>
  <si>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</si>
  <si>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</si>
  <si>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</si>
  <si>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</si>
  <si>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</si>
  <si>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</si>
  <si>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</si>
  <si>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</si>
  <si>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</si>
  <si>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</si>
  <si>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</si>
  <si>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</si>
  <si>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</si>
  <si>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</si>
  <si>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</si>
  <si>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</si>
  <si>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</si>
  <si>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</si>
  <si>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</si>
  <si>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</si>
  <si>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</si>
  <si>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</si>
  <si>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</si>
  <si>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</si>
  <si>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</si>
  <si>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</si>
  <si>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</si>
  <si>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</si>
  <si>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</si>
  <si>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</si>
  <si>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</si>
  <si>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</si>
  <si>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</si>
  <si>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</si>
  <si>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</si>
  <si>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</si>
  <si>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</si>
  <si>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</si>
  <si>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</si>
  <si>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</si>
  <si>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</si>
  <si>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</si>
  <si>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</si>
  <si>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</si>
  <si>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</si>
  <si>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</si>
  <si>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</si>
  <si>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</si>
  <si>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</si>
  <si>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</si>
  <si>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</si>
  <si>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</si>
  <si>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</si>
  <si>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</si>
  <si>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</si>
  <si>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</si>
  <si>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</si>
  <si>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</si>
  <si>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</si>
  <si>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</si>
  <si>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</si>
  <si>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</si>
  <si>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</si>
  <si>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</si>
  <si>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</si>
  <si>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</si>
  <si>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</si>
  <si>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</si>
  <si>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</si>
  <si>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</si>
  <si>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</si>
  <si>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</si>
  <si>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</si>
  <si>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</si>
  <si>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</si>
  <si>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</si>
  <si>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</si>
  <si>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</si>
  <si>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</si>
  <si>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</si>
  <si>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</si>
  <si>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</si>
  <si>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</si>
  <si>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</si>
  <si>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</si>
  <si>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</si>
  <si>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</si>
  <si>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</si>
  <si>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</si>
  <si>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</si>
  <si>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</si>
  <si>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</si>
  <si>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</si>
  <si>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</si>
  <si>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</si>
  <si>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</si>
  <si>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</si>
  <si>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</si>
  <si>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</si>
  <si>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</si>
  <si>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</si>
  <si>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</si>
  <si>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</si>
  <si>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</si>
  <si>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</si>
  <si>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</si>
  <si>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</si>
  <si>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</si>
  <si>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</si>
  <si>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</si>
  <si>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</si>
  <si>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</si>
  <si>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</si>
  <si>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</si>
  <si>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</si>
  <si>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</si>
  <si>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</si>
  <si>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</si>
  <si>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</si>
  <si>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</si>
  <si>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</si>
  <si>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</si>
  <si>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</si>
  <si>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</si>
  <si>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</si>
  <si>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</si>
  <si>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</si>
  <si>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</si>
  <si>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</si>
  <si>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</si>
  <si>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</si>
  <si>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</si>
  <si>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</si>
  <si>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</si>
  <si>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</si>
  <si>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</si>
  <si>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</si>
  <si>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</si>
  <si>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</si>
  <si>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</si>
  <si>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</si>
  <si>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</si>
  <si>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</si>
  <si>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</si>
  <si>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</si>
  <si>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</si>
  <si>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</si>
  <si>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</si>
  <si>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</si>
  <si>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</si>
  <si>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</si>
  <si>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</si>
  <si>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</si>
  <si>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</si>
  <si>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</si>
  <si>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</si>
  <si>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</si>
  <si>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</si>
  <si>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</si>
  <si>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</si>
  <si>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</si>
  <si>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</si>
  <si>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</si>
  <si>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</si>
  <si>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</si>
  <si>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</si>
  <si>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</si>
  <si>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</si>
  <si>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</si>
  <si>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</si>
  <si>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</si>
  <si>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</si>
  <si>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</si>
  <si>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</si>
  <si>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</si>
  <si>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</si>
  <si>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</si>
  <si>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</si>
  <si>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</si>
  <si>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</si>
  <si>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</si>
  <si>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</si>
  <si>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</si>
  <si>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</si>
  <si>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</si>
  <si>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</si>
  <si>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</si>
  <si>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</si>
  <si>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</si>
  <si>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</si>
  <si>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</si>
  <si>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</si>
  <si>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</si>
  <si>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</si>
  <si>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</si>
  <si>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</si>
  <si>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</si>
  <si>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</si>
  <si>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</si>
  <si>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</si>
  <si>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</si>
  <si>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</si>
  <si>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</si>
  <si>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</si>
  <si>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</si>
  <si>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</si>
  <si>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</si>
  <si>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</si>
  <si>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</si>
  <si>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</si>
  <si>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</si>
  <si>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</si>
  <si>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</si>
  <si>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</si>
  <si>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</si>
  <si>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</si>
  <si>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</si>
  <si>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</si>
  <si>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</si>
  <si>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</si>
  <si>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</si>
  <si>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</si>
  <si>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</si>
  <si>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</si>
  <si>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</si>
  <si>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</si>
  <si>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</si>
  <si>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</si>
  <si>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</si>
  <si>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</si>
  <si>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</si>
  <si>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</si>
  <si>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</si>
  <si>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</si>
  <si>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</si>
  <si>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</si>
  <si>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</si>
  <si>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</si>
  <si>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</si>
  <si>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</si>
  <si>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</si>
  <si>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</si>
  <si>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</si>
  <si>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</si>
  <si>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</si>
  <si>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</si>
  <si>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</si>
  <si>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</si>
  <si>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</si>
  <si>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</si>
  <si>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</si>
  <si>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</si>
  <si>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</si>
  <si>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</si>
  <si>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</si>
  <si>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</si>
  <si>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</si>
  <si>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</si>
  <si>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</si>
  <si>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</si>
  <si>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</si>
  <si>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</si>
  <si>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</si>
  <si>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</si>
  <si>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</si>
  <si>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</si>
  <si>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</si>
  <si>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</si>
  <si>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</si>
  <si>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</si>
  <si>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</si>
  <si>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</si>
  <si>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</si>
  <si>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</si>
  <si>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</si>
  <si>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</si>
  <si>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</si>
  <si>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</si>
  <si>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</si>
  <si>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</si>
  <si>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</si>
  <si>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</si>
  <si>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</si>
  <si>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</si>
  <si>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</si>
  <si>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</si>
  <si>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</si>
  <si>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</si>
  <si>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</si>
  <si>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</si>
  <si>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</si>
  <si>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</si>
  <si>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</si>
  <si>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</si>
  <si>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</si>
  <si>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</si>
  <si>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</si>
  <si>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</si>
  <si>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</si>
  <si>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</si>
  <si>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</si>
  <si>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</si>
  <si>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</si>
  <si>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</si>
  <si>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</si>
  <si>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</si>
  <si>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</si>
  <si>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</si>
  <si>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</si>
  <si>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</si>
  <si>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</si>
  <si>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</si>
  <si>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</si>
  <si>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</si>
  <si>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</si>
  <si>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</si>
  <si>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</si>
  <si>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</si>
  <si>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</si>
  <si>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</si>
  <si>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</si>
  <si>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</si>
  <si>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</si>
  <si>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</si>
  <si>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</si>
  <si>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</si>
  <si>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</si>
  <si>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</si>
  <si>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</si>
  <si>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</si>
  <si>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</si>
  <si>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</si>
  <si>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</si>
  <si>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</si>
  <si>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</si>
  <si>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</si>
  <si>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</si>
  <si>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</si>
  <si>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</si>
  <si>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</si>
  <si>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</si>
  <si>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</si>
  <si>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</si>
  <si>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</si>
  <si>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</si>
  <si>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</si>
  <si>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</si>
  <si>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</si>
  <si>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</si>
  <si>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</si>
  <si>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</si>
  <si>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</si>
  <si>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</si>
  <si>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</si>
  <si>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</si>
  <si>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</si>
  <si>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</si>
  <si>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</si>
  <si>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</si>
  <si>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</si>
  <si>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</si>
  <si>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</si>
  <si>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</si>
  <si>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</si>
  <si>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</si>
  <si>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</si>
  <si>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</si>
  <si>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</si>
  <si>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</si>
  <si>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</si>
  <si>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</si>
  <si>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</si>
  <si>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</si>
  <si>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</si>
  <si>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</si>
  <si>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</si>
  <si>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</si>
  <si>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</si>
  <si>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</si>
  <si>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</si>
  <si>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</si>
  <si>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</si>
  <si>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</si>
  <si>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</si>
  <si>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</si>
  <si>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</si>
  <si>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</si>
  <si>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</si>
  <si>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</si>
  <si>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</si>
  <si>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</si>
  <si>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</si>
  <si>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</si>
  <si>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</si>
  <si>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</si>
  <si>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</si>
  <si>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</si>
  <si>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</si>
  <si>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</si>
  <si>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</si>
  <si>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</si>
  <si>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</si>
  <si>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</si>
  <si>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</si>
  <si>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</si>
  <si>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</si>
  <si>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</si>
  <si>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</si>
  <si>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</si>
  <si>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</si>
  <si>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</si>
  <si>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</si>
  <si>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</si>
  <si>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</si>
  <si>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</si>
  <si>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</si>
  <si>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</si>
  <si>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</si>
  <si>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</si>
  <si>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</si>
  <si>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</si>
  <si>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</si>
  <si>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</si>
  <si>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</si>
  <si>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</si>
  <si>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</si>
  <si>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</si>
  <si>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</si>
  <si>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</si>
  <si>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</si>
  <si>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</si>
  <si>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</si>
  <si>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</si>
  <si>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</si>
  <si>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</si>
  <si>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</si>
  <si>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</si>
  <si>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</si>
  <si>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</si>
  <si>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</si>
  <si>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</si>
  <si>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</si>
  <si>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</si>
  <si>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</si>
  <si>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</si>
  <si>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</si>
  <si>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</si>
  <si>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</si>
  <si>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</si>
  <si>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</si>
  <si>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</si>
  <si>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</si>
  <si>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</si>
  <si>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</si>
  <si>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</si>
  <si>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</si>
  <si>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</si>
  <si>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</si>
  <si>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</si>
  <si>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</si>
  <si>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</si>
  <si>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</si>
  <si>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</si>
  <si>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</si>
  <si>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</si>
  <si>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</si>
  <si>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</si>
  <si>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</si>
  <si>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</si>
  <si>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</si>
  <si>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</si>
  <si>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</si>
  <si>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</si>
  <si>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</si>
  <si>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</si>
  <si>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</si>
  <si>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</si>
  <si>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</si>
  <si>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</si>
  <si>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</si>
  <si>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</si>
  <si>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</si>
  <si>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</si>
  <si>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</si>
  <si>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</si>
  <si>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</si>
  <si>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</si>
  <si>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</si>
  <si>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</si>
  <si>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</si>
  <si>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</si>
  <si>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</si>
  <si>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</si>
  <si>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</si>
  <si>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</si>
  <si>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</si>
  <si>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</si>
  <si>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</si>
  <si>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</si>
  <si>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</si>
  <si>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</si>
  <si>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</si>
  <si>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</si>
  <si>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</si>
  <si>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</si>
  <si>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</si>
  <si>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</si>
  <si>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</si>
  <si>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</si>
  <si>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</si>
  <si>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</si>
  <si>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</si>
  <si>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</si>
  <si>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</si>
  <si>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</si>
  <si>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</si>
  <si>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</si>
  <si>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</si>
  <si>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</si>
  <si>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</si>
  <si>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</si>
  <si>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</si>
  <si>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</si>
  <si>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</si>
  <si>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</si>
  <si>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</si>
  <si>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</si>
  <si>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</si>
  <si>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</si>
  <si>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</si>
  <si>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</si>
  <si>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</si>
  <si>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</si>
  <si>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</si>
  <si>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</si>
  <si>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</si>
  <si>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</si>
  <si>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</si>
  <si>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</si>
  <si>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</si>
  <si>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</si>
  <si>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</si>
  <si>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</si>
  <si>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</si>
  <si>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</si>
  <si>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</si>
  <si>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</si>
  <si>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</si>
  <si>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</si>
  <si>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</si>
  <si>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</si>
  <si>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</si>
  <si>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</si>
  <si>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</si>
  <si>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</si>
  <si>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</si>
  <si>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</si>
  <si>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</si>
  <si>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</si>
  <si>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</si>
  <si>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</si>
  <si>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</si>
  <si>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</si>
  <si>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</si>
  <si>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</si>
  <si>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</si>
  <si>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</si>
  <si>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</si>
  <si>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</si>
  <si>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</si>
  <si>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</si>
  <si>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</si>
  <si>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</si>
  <si>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</si>
  <si>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</si>
  <si>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</si>
  <si>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</si>
  <si>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</si>
  <si>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</si>
  <si>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</si>
  <si>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</si>
  <si>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</si>
  <si>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</si>
  <si>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</si>
  <si>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</si>
  <si>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</si>
  <si>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</si>
  <si>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</si>
  <si>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</si>
  <si>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</si>
  <si>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</si>
  <si>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</si>
  <si>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</si>
  <si>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</si>
  <si>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</si>
  <si>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</si>
  <si>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</si>
  <si>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</si>
  <si>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</si>
  <si>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</si>
  <si>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</si>
  <si>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</si>
  <si>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</si>
  <si>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</si>
  <si>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</si>
  <si>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</si>
  <si>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</si>
  <si>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</si>
  <si>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</si>
  <si>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</si>
  <si>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</si>
  <si>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</si>
  <si>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</si>
  <si>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</si>
  <si>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</si>
  <si>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</si>
  <si>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</si>
  <si>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</si>
  <si>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</si>
  <si>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</si>
  <si>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</si>
  <si>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</si>
  <si>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</si>
  <si>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</si>
  <si>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</si>
  <si>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</si>
  <si>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</si>
  <si>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</si>
  <si>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</si>
  <si>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</si>
  <si>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</si>
  <si>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</si>
  <si>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</si>
  <si>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</si>
  <si>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</si>
  <si>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</si>
  <si>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</si>
  <si>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</si>
  <si>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</si>
  <si>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</si>
  <si>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</si>
  <si>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</si>
  <si>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</si>
  <si>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</si>
  <si>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</si>
  <si>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</si>
  <si>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</si>
  <si>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</si>
  <si>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</si>
  <si>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</si>
  <si>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</si>
  <si>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</si>
  <si>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</si>
  <si>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</si>
  <si>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</si>
  <si>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</si>
  <si>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</si>
  <si>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</si>
  <si>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</si>
  <si>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</si>
  <si>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</si>
  <si>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</si>
  <si>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</si>
  <si>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</si>
  <si>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</si>
  <si>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</si>
  <si>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</si>
  <si>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</si>
  <si>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</si>
  <si>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</si>
  <si>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</si>
  <si>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</si>
  <si>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</si>
  <si>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</si>
  <si>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</si>
  <si>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</si>
  <si>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</si>
  <si>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</si>
  <si>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</si>
  <si>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</si>
  <si>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</si>
  <si>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</si>
  <si>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</si>
  <si>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</si>
  <si>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</si>
  <si>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</si>
  <si>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</si>
  <si>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</si>
  <si>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</si>
  <si>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</si>
  <si>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</si>
  <si>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</si>
  <si>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</si>
  <si>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</si>
  <si>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</si>
  <si>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</si>
  <si>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</si>
  <si>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</si>
  <si>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</si>
  <si>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</si>
  <si>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</si>
  <si>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</si>
  <si>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</si>
  <si>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</si>
  <si>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</si>
  <si>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</si>
  <si>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</si>
  <si>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</si>
  <si>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</si>
  <si>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</si>
  <si>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</si>
  <si>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</si>
  <si>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</si>
  <si>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</si>
  <si>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</si>
  <si>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</si>
  <si>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</si>
  <si>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</si>
  <si>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</si>
  <si>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</si>
  <si>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</si>
  <si>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</si>
  <si>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</si>
  <si>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</si>
  <si>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</si>
  <si>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</si>
  <si>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</si>
  <si>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</si>
  <si>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</si>
  <si>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</si>
  <si>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</si>
  <si>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</si>
  <si>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</si>
  <si>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</si>
  <si>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</si>
  <si>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</si>
  <si>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</si>
  <si>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</si>
  <si>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</si>
  <si>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</si>
  <si>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</si>
  <si>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</si>
  <si>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</si>
  <si>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</si>
  <si>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</si>
  <si>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</si>
  <si>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</si>
  <si>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</si>
  <si>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</si>
  <si>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</si>
  <si>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</si>
  <si>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</si>
  <si>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</si>
  <si>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</si>
  <si>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</si>
  <si>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</si>
  <si>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</si>
  <si>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</si>
  <si>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</si>
  <si>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</si>
  <si>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</si>
  <si>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</si>
  <si>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</si>
  <si>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</si>
  <si>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</si>
  <si>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</si>
  <si>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</si>
  <si>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</si>
  <si>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</si>
  <si>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</si>
  <si>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</si>
  <si>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</si>
  <si>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</si>
  <si>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</si>
  <si>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</si>
  <si>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</si>
  <si>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</si>
  <si>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</si>
  <si>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</si>
  <si>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</si>
  <si>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</si>
  <si>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</si>
  <si>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</si>
  <si>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</si>
  <si>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</si>
  <si>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</si>
  <si>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</si>
  <si>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</si>
  <si>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</si>
  <si>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</si>
  <si>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</si>
  <si>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</si>
  <si>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</si>
  <si>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</si>
  <si>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</si>
  <si>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</si>
  <si>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</si>
  <si>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</si>
  <si>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</si>
  <si>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</si>
  <si>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</si>
  <si>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</si>
  <si>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</si>
  <si>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</si>
  <si>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</si>
  <si>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</si>
  <si>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</si>
  <si>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</si>
  <si>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</si>
  <si>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</si>
  <si>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</si>
  <si>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</si>
  <si>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</si>
  <si>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</si>
  <si>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</si>
  <si>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</si>
  <si>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</si>
  <si>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</si>
  <si>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</si>
  <si>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</si>
  <si>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</si>
  <si>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</si>
  <si>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</si>
  <si>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</si>
  <si>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</si>
  <si>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</si>
  <si>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</si>
  <si>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</si>
  <si>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</si>
  <si>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</si>
  <si>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</si>
  <si>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</si>
  <si>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</si>
  <si>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</si>
  <si>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</si>
  <si>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</si>
  <si>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</si>
  <si>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</si>
  <si>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</si>
  <si>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</si>
  <si>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</si>
  <si>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</si>
  <si>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</si>
  <si>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</si>
  <si>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</si>
  <si>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</si>
  <si>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</si>
  <si>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</si>
  <si>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</si>
  <si>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</si>
  <si>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</si>
  <si>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</si>
  <si>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</si>
  <si>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</si>
  <si>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</si>
  <si>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</si>
  <si>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</si>
  <si>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</si>
  <si>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</si>
  <si>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</si>
  <si>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</si>
  <si>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</si>
  <si>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</si>
  <si>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</si>
  <si>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</si>
  <si>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</si>
  <si>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</si>
  <si>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</si>
  <si>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</si>
  <si>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</si>
  <si>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</si>
  <si>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</si>
  <si>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</si>
  <si>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</si>
  <si>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</si>
  <si>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</si>
  <si>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</si>
  <si>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</si>
  <si>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</si>
  <si>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</si>
  <si>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</si>
  <si>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</si>
  <si>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</si>
  <si>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</si>
  <si>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</si>
  <si>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</si>
  <si>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</si>
  <si>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</si>
  <si>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</si>
  <si>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</si>
  <si>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</si>
  <si>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</si>
  <si>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</si>
  <si>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</si>
  <si>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</si>
  <si>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</si>
  <si>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</si>
  <si>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</si>
  <si>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</si>
  <si>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</si>
  <si>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</si>
  <si>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</si>
  <si>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</si>
  <si>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</si>
  <si>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</si>
  <si>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</si>
  <si>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</si>
  <si>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</si>
  <si>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</si>
  <si>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</si>
  <si>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</si>
  <si>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</si>
  <si>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</si>
  <si>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</si>
  <si>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</si>
  <si>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</si>
  <si>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</si>
  <si>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</si>
  <si>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</si>
  <si>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</si>
  <si>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</si>
  <si>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</si>
  <si>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</si>
  <si>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</si>
  <si>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</si>
  <si>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</si>
  <si>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</si>
  <si>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</si>
  <si>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</si>
  <si>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</si>
  <si>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</si>
  <si>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</si>
  <si>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</si>
  <si>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</si>
  <si>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</si>
  <si>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</si>
  <si>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</si>
  <si>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</si>
  <si>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</si>
  <si>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</si>
  <si>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</si>
  <si>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</si>
  <si>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</si>
  <si>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</si>
  <si>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</si>
  <si>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</si>
  <si>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</si>
  <si>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</si>
  <si>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</si>
  <si>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</si>
  <si>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</si>
  <si>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</si>
  <si>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</si>
  <si>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</si>
  <si>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</si>
  <si>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</si>
  <si>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</si>
  <si>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</si>
  <si>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</si>
  <si>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</si>
  <si>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</si>
  <si>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</si>
  <si>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</si>
  <si>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</si>
  <si>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</si>
  <si>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</si>
  <si>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</si>
  <si>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</si>
  <si>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</si>
  <si>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</si>
  <si>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</si>
  <si>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</si>
  <si>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</si>
  <si>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</si>
  <si>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</si>
  <si>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</si>
  <si>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</si>
  <si>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</si>
  <si>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</si>
  <si>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</si>
  <si>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</si>
  <si>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</si>
  <si>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</si>
  <si>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</si>
  <si>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</si>
  <si>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</si>
  <si>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</si>
  <si>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</si>
  <si>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</si>
  <si>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</si>
  <si>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</si>
  <si>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</si>
  <si>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</si>
  <si>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</si>
  <si>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</si>
  <si>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</si>
  <si>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</si>
  <si>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</si>
  <si>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</si>
  <si>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</si>
  <si>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</si>
  <si>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</si>
  <si>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</si>
  <si>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</si>
  <si>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</si>
  <si>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</si>
  <si>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</si>
  <si>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</si>
  <si>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</si>
  <si>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</si>
  <si>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</si>
  <si>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</si>
  <si>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</si>
  <si>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</si>
  <si>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</si>
  <si>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</si>
  <si>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</si>
  <si>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</si>
  <si>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</si>
  <si>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</si>
  <si>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</si>
  <si>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</si>
  <si>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</si>
  <si>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</si>
  <si>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</si>
  <si>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</si>
  <si>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</si>
  <si>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</si>
  <si>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</si>
  <si>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</si>
  <si>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</si>
  <si>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</si>
  <si>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</si>
  <si>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</si>
  <si>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</si>
  <si>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</si>
  <si>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</si>
  <si>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</si>
  <si>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</si>
  <si>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</si>
  <si>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</si>
  <si>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</si>
  <si>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</si>
  <si>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</si>
  <si>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</si>
  <si>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</si>
  <si>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</si>
  <si>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</si>
  <si>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</si>
  <si>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</si>
  <si>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</si>
  <si>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</si>
  <si>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</si>
  <si>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</si>
  <si>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</si>
  <si>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</si>
  <si>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</si>
  <si>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</si>
  <si>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</si>
  <si>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</si>
  <si>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</si>
  <si>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</si>
  <si>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</si>
  <si>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</si>
  <si>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</si>
  <si>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</si>
  <si>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</si>
  <si>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</si>
  <si>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</si>
  <si>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</si>
  <si>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</si>
  <si>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</si>
  <si>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</si>
  <si>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</si>
  <si>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</si>
  <si>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</si>
  <si>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</si>
  <si>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</si>
  <si>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</si>
  <si>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</si>
  <si>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</si>
  <si>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</si>
  <si>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</si>
  <si>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</si>
  <si>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</si>
  <si>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</si>
  <si>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</si>
  <si>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</si>
  <si>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</si>
  <si>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</si>
  <si>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</si>
  <si>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</si>
  <si>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</si>
  <si>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</si>
  <si>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</si>
  <si>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</si>
  <si>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</si>
  <si>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</si>
  <si>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</si>
  <si>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</si>
  <si>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</si>
  <si>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</si>
  <si>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</si>
  <si>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</si>
  <si>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</si>
  <si>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</si>
  <si>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</si>
  <si>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</si>
  <si>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</si>
  <si>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</si>
  <si>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</si>
  <si>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</si>
  <si>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</si>
  <si>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</si>
  <si>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</si>
  <si>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</si>
  <si>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</si>
  <si>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</si>
  <si>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</si>
  <si>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</si>
  <si>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</si>
  <si>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</si>
  <si>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</si>
  <si>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</si>
  <si>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</si>
  <si>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</si>
  <si>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</si>
  <si>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</si>
  <si>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</si>
  <si>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</si>
  <si>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</si>
  <si>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</si>
  <si>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</si>
  <si>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</si>
  <si>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</si>
  <si>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</si>
  <si>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</si>
  <si>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</si>
  <si>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</si>
  <si>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</si>
  <si>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</si>
  <si>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</si>
  <si>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</si>
  <si>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</si>
  <si>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</si>
  <si>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</si>
  <si>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</si>
  <si>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</si>
  <si>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</si>
  <si>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</si>
  <si>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</si>
  <si>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</si>
  <si>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</si>
  <si>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</si>
  <si>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</si>
  <si>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</si>
  <si>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</si>
  <si>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</si>
  <si>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</si>
  <si>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</si>
  <si>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</si>
  <si>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</si>
  <si>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</si>
  <si>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</si>
  <si>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</si>
  <si>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</si>
  <si>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</si>
  <si>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</si>
  <si>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</si>
  <si>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</si>
  <si>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</si>
  <si>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</si>
  <si>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</si>
  <si>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</si>
  <si>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</si>
  <si>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</si>
  <si>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</si>
  <si>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</si>
  <si>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</si>
  <si>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</si>
  <si>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</si>
  <si>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</si>
  <si>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</si>
  <si>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</si>
  <si>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</si>
  <si>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</si>
  <si>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</si>
  <si>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</si>
  <si>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</si>
  <si>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</si>
  <si>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</si>
  <si>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</si>
  <si>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</si>
  <si>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</si>
  <si>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</si>
  <si>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</si>
  <si>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</si>
  <si>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</si>
  <si>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</si>
  <si>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</si>
  <si>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</si>
  <si>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</si>
  <si>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</si>
  <si>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</si>
  <si>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</si>
  <si>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</si>
  <si>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</si>
  <si>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</si>
  <si>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</si>
  <si>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</si>
  <si>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</si>
  <si>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</si>
  <si>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</si>
  <si>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</si>
  <si>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</si>
  <si>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</si>
  <si>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</si>
  <si>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</si>
  <si>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</si>
  <si>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</si>
  <si>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</si>
  <si>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</si>
  <si>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</si>
  <si>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</si>
  <si>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</si>
  <si>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</si>
  <si>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</si>
  <si>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</si>
  <si>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</si>
  <si>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</si>
  <si>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</si>
  <si>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</si>
  <si>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</si>
  <si>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</si>
  <si>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</si>
  <si>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</si>
  <si>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</si>
  <si>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</si>
  <si>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</si>
  <si>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</si>
  <si>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</si>
  <si>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</si>
  <si>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</si>
  <si>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</si>
  <si>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</si>
  <si>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</si>
  <si>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</si>
  <si>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</si>
  <si>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</si>
  <si>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</si>
  <si>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</si>
  <si>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</si>
  <si>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</si>
  <si>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</si>
  <si>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</si>
  <si>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</si>
  <si>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</si>
  <si>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</si>
  <si>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</si>
  <si>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</si>
  <si>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</si>
  <si>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</si>
  <si>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</si>
  <si>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</si>
  <si>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</si>
  <si>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</si>
  <si>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</si>
  <si>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</si>
  <si>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</si>
  <si>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</si>
  <si>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</si>
  <si>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</si>
  <si>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</si>
  <si>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</si>
  <si>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</si>
  <si>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</si>
  <si>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</si>
  <si>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</si>
  <si>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</si>
  <si>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</si>
  <si>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</si>
  <si>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</si>
  <si>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</si>
  <si>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</si>
  <si>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</si>
  <si>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</si>
  <si>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</si>
  <si>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</si>
  <si>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</si>
  <si>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</si>
  <si>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</si>
  <si>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</si>
  <si>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</si>
  <si>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</si>
  <si>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</si>
  <si>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</si>
  <si>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</si>
  <si>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</si>
  <si>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</si>
  <si>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</si>
  <si>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</si>
  <si>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</si>
  <si>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</si>
  <si>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</si>
  <si>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</si>
  <si>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</si>
  <si>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</si>
  <si>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</si>
  <si>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</si>
  <si>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</si>
  <si>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</si>
  <si>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</si>
  <si>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</si>
  <si>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</si>
  <si>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</si>
  <si>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</si>
  <si>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</si>
  <si>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</si>
  <si>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</si>
  <si>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</si>
  <si>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</si>
  <si>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</si>
  <si>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</si>
  <si>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</si>
  <si>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</si>
  <si>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</si>
  <si>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</si>
  <si>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</si>
  <si>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</si>
  <si>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</si>
  <si>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</si>
  <si>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</si>
  <si>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</si>
  <si>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</si>
  <si>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</si>
  <si>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</si>
  <si>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</si>
  <si>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</si>
  <si>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</si>
  <si>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</si>
  <si>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</si>
  <si>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</si>
  <si>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</si>
  <si>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</si>
  <si>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</si>
  <si>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</si>
  <si>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</si>
  <si>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</si>
  <si>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</si>
  <si>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</si>
  <si>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</si>
  <si>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</si>
  <si>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</si>
  <si>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</si>
  <si>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</si>
  <si>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</si>
  <si>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</si>
  <si>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</si>
  <si>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</si>
  <si>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</si>
  <si>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</si>
  <si>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</si>
  <si>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</si>
  <si>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</si>
  <si>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</si>
  <si>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</si>
  <si>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</si>
  <si>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</si>
  <si>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</si>
  <si>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</si>
  <si>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</si>
  <si>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</si>
  <si>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</si>
  <si>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</si>
  <si>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</si>
  <si>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</si>
  <si>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</si>
  <si>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</si>
  <si>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</si>
  <si>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</si>
  <si>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</si>
  <si>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</si>
  <si>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</si>
  <si>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</si>
  <si>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</si>
  <si>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</si>
  <si>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</si>
  <si>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</si>
  <si>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</si>
  <si>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</si>
  <si>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</si>
  <si>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</si>
  <si>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</si>
  <si>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</si>
  <si>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</si>
  <si>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</si>
  <si>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</si>
  <si>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</si>
  <si>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</si>
  <si>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</si>
  <si>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</si>
  <si>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</si>
  <si>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</si>
  <si>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</si>
  <si>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</si>
  <si>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</si>
  <si>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</si>
  <si>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</si>
  <si>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</si>
  <si>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</si>
  <si>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</si>
  <si>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</si>
  <si>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</si>
  <si>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</si>
  <si>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</si>
  <si>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</si>
  <si>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</si>
  <si>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</si>
  <si>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</si>
  <si>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</si>
  <si>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</si>
  <si>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</si>
  <si>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</si>
  <si>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</si>
  <si>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</si>
  <si>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</si>
  <si>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</si>
  <si>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</si>
  <si>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</si>
  <si>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</si>
  <si>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</si>
  <si>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</si>
  <si>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</si>
  <si>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</si>
  <si>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</si>
  <si>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</si>
  <si>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</si>
  <si>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</si>
  <si>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</si>
  <si>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</si>
  <si>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</si>
  <si>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</si>
  <si>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</si>
  <si>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</si>
  <si>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</si>
  <si>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</si>
  <si>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</si>
  <si>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</si>
  <si>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</si>
  <si>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</si>
  <si>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</si>
  <si>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</si>
  <si>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</si>
  <si>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</si>
  <si>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</si>
  <si>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</si>
  <si>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</si>
  <si>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</si>
  <si>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</si>
  <si>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</si>
  <si>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</si>
  <si>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</si>
  <si>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</si>
  <si>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</si>
  <si>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</si>
  <si>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</si>
  <si>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</si>
  <si>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</si>
  <si>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</si>
  <si>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</si>
  <si>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</si>
  <si>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</si>
  <si>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</si>
  <si>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</si>
  <si>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</si>
  <si>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</si>
  <si>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</si>
  <si>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</si>
  <si>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</si>
  <si>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</si>
  <si>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</si>
  <si>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</si>
  <si>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</si>
  <si>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</si>
  <si>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</si>
  <si>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</si>
  <si>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</si>
  <si>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</si>
  <si>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</si>
  <si>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</si>
  <si>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</si>
  <si>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</si>
  <si>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</si>
  <si>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</si>
  <si>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</si>
  <si>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</si>
  <si>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</si>
  <si>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</si>
  <si>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</si>
  <si>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</si>
  <si>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</si>
  <si>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</si>
  <si>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</si>
  <si>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</si>
  <si>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</si>
  <si>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</si>
  <si>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</si>
  <si>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</si>
  <si>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</si>
  <si>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</si>
  <si>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</si>
  <si>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</si>
  <si>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</si>
  <si>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</si>
  <si>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</si>
  <si>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</si>
  <si>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</si>
  <si>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</si>
  <si>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</si>
  <si>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</si>
  <si>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</si>
  <si>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</si>
  <si>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</si>
  <si>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</si>
  <si>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</si>
  <si>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</si>
  <si>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</si>
  <si>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</si>
  <si>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</si>
  <si>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</si>
  <si>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</si>
  <si>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</si>
  <si>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</si>
  <si>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</si>
  <si>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</si>
  <si>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</si>
  <si>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</si>
  <si>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</si>
  <si>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</si>
  <si>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</si>
  <si>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</si>
  <si>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</si>
  <si>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</si>
  <si>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</si>
  <si>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</si>
  <si>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</si>
  <si>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</si>
  <si>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</si>
  <si>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</si>
  <si>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</si>
  <si>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</si>
  <si>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</si>
  <si>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</si>
  <si>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</si>
  <si>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</si>
  <si>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</si>
  <si>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</si>
  <si>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</si>
  <si>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</si>
  <si>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</si>
  <si>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</si>
  <si>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</si>
  <si>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</si>
  <si>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</si>
  <si>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</si>
  <si>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</si>
  <si>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</si>
  <si>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</si>
  <si>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</si>
  <si>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</si>
  <si>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</si>
  <si>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</si>
  <si>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</si>
  <si>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</si>
  <si>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</si>
  <si>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</si>
  <si>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</si>
  <si>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</si>
  <si>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</si>
  <si>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</si>
  <si>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</si>
  <si>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</si>
  <si>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</si>
  <si>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</si>
  <si>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</si>
  <si>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</si>
  <si>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</si>
  <si>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</si>
  <si>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</si>
  <si>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</si>
  <si>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</si>
  <si>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</si>
  <si>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</si>
  <si>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</si>
  <si>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</si>
  <si>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</si>
  <si>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</si>
  <si>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</si>
  <si>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</si>
  <si>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</si>
  <si>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</si>
  <si>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</si>
  <si>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</si>
  <si>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</si>
  <si>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</si>
  <si>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</si>
  <si>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</si>
  <si>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</si>
  <si>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</si>
  <si>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</si>
  <si>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</si>
  <si>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</si>
  <si>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</si>
  <si>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</si>
  <si>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</si>
  <si>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</si>
  <si>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</si>
  <si>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</si>
  <si>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</si>
  <si>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</si>
  <si>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</si>
  <si>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</si>
  <si>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</si>
  <si>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</si>
  <si>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</si>
  <si>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</si>
  <si>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</si>
  <si>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</si>
  <si>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</si>
  <si>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</si>
  <si>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</si>
  <si>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</si>
  <si>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</si>
  <si>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</si>
  <si>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</si>
  <si>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</si>
  <si>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</si>
  <si>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</si>
  <si>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</si>
  <si>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</si>
  <si>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</si>
  <si>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</si>
  <si>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</si>
  <si>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</si>
  <si>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</si>
  <si>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</si>
  <si>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</si>
  <si>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</si>
  <si>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</si>
  <si>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</si>
  <si>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</si>
  <si>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</si>
  <si>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</si>
  <si>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</si>
  <si>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</si>
  <si>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</si>
  <si>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</si>
  <si>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</si>
  <si>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</si>
  <si>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</si>
  <si>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</si>
  <si>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</si>
  <si>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</si>
  <si>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</si>
  <si>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</si>
  <si>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</si>
  <si>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</si>
  <si>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</si>
  <si>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</si>
  <si>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</si>
  <si>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</si>
  <si>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</si>
  <si>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</si>
  <si>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</si>
  <si>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</si>
  <si>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</si>
  <si>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</si>
  <si>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</si>
  <si>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</si>
  <si>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</si>
  <si>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</si>
  <si>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</si>
  <si>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</si>
  <si>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</si>
  <si>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</si>
  <si>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</si>
  <si>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</si>
  <si>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</si>
  <si>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</si>
  <si>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</si>
  <si>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</si>
  <si>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</si>
  <si>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</si>
  <si>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</si>
  <si>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</si>
  <si>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</si>
  <si>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</si>
  <si>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</si>
  <si>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</si>
  <si>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</si>
  <si>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</si>
  <si>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</si>
  <si>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</si>
  <si>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</si>
  <si>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</si>
  <si>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</si>
  <si>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</si>
  <si>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</si>
  <si>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</si>
  <si>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</si>
  <si>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</si>
  <si>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</si>
  <si>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</si>
  <si>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</si>
  <si>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</si>
  <si>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</si>
  <si>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</si>
  <si>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</si>
  <si>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</si>
  <si>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</si>
  <si>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</si>
  <si>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</si>
  <si>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</si>
  <si>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</si>
  <si>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</si>
  <si>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</si>
  <si>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</si>
  <si>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</si>
  <si>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</si>
  <si>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</si>
  <si>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</si>
  <si>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</si>
  <si>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</si>
  <si>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</si>
  <si>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</si>
  <si>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</si>
  <si>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</si>
  <si>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</si>
  <si>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</si>
  <si>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</si>
  <si>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</si>
  <si>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</si>
  <si>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</si>
  <si>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</si>
  <si>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</si>
  <si>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</si>
  <si>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</si>
  <si>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</si>
  <si>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</si>
  <si>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</si>
  <si>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</si>
  <si>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</si>
  <si>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</si>
  <si>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</si>
  <si>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</si>
  <si>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</si>
  <si>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</si>
  <si>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</si>
  <si>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</si>
  <si>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</si>
  <si>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</si>
  <si>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</si>
  <si>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</si>
  <si>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</si>
  <si>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</si>
  <si>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</si>
  <si>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</si>
  <si>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</si>
  <si>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</si>
  <si>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</si>
  <si>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</si>
  <si>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</si>
  <si>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</si>
  <si>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</si>
  <si>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</si>
  <si>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</si>
  <si>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</si>
  <si>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</si>
  <si>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</si>
  <si>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</si>
  <si>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</si>
  <si>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</si>
  <si>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</si>
  <si>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</si>
  <si>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</si>
  <si>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</si>
  <si>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</si>
  <si>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</si>
  <si>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</si>
  <si>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</si>
  <si>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</si>
  <si>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</si>
  <si>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</si>
  <si>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</si>
  <si>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</si>
  <si>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</si>
  <si>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</si>
  <si>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</si>
  <si>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</si>
  <si>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</si>
  <si>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</si>
  <si>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</si>
  <si>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</si>
  <si>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</si>
  <si>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</si>
  <si>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</si>
  <si>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</si>
  <si>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</si>
  <si>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</si>
  <si>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</si>
  <si>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</si>
  <si>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</si>
  <si>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</si>
  <si>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</si>
  <si>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</si>
  <si>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</si>
  <si>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</si>
  <si>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</si>
  <si>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</si>
  <si>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</si>
  <si>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</si>
  <si>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</si>
  <si>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</si>
  <si>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</si>
  <si>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</si>
  <si>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</si>
  <si>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</si>
  <si>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</si>
  <si>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</si>
  <si>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</si>
  <si>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</si>
  <si>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</si>
  <si>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</si>
  <si>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</si>
  <si>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</si>
  <si>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</si>
  <si>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</si>
  <si>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</si>
  <si>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</si>
  <si>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</si>
  <si>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</si>
  <si>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</si>
  <si>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</si>
  <si>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</si>
  <si>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</si>
  <si>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</si>
  <si>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</si>
  <si>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</si>
  <si>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</si>
  <si>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</si>
  <si>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</si>
  <si>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</si>
  <si>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</si>
  <si>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</si>
  <si>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</si>
  <si>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</si>
  <si>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</si>
  <si>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</si>
  <si>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</si>
  <si>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</si>
  <si>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</si>
  <si>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</si>
  <si>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</si>
  <si>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</si>
  <si>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</si>
  <si>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</si>
  <si>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</si>
  <si>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</si>
  <si>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</si>
  <si>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</si>
  <si>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</si>
  <si>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</si>
  <si>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</si>
  <si>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</si>
  <si>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</si>
  <si>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</si>
  <si>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</si>
  <si>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</si>
  <si>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</si>
  <si>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</si>
  <si>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</si>
  <si>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</si>
  <si>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</si>
  <si>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</si>
  <si>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</si>
  <si>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</si>
  <si>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</si>
  <si>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</si>
  <si>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</si>
  <si>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</si>
  <si>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</si>
  <si>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</si>
  <si>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</si>
  <si>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</si>
  <si>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</si>
  <si>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</si>
  <si>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</si>
  <si>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</si>
  <si>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</si>
  <si>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</si>
  <si>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</si>
  <si>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</si>
  <si>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</si>
  <si>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</si>
  <si>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</si>
  <si>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</si>
  <si>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</si>
  <si>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</si>
  <si>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</si>
  <si>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</si>
  <si>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</si>
  <si>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</si>
  <si>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</si>
  <si>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</si>
  <si>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</si>
  <si>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</si>
  <si>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</si>
  <si>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</si>
  <si>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</si>
  <si>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</si>
  <si>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</si>
  <si>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</si>
  <si>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</si>
  <si>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</si>
  <si>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</si>
  <si>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</si>
  <si>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</si>
  <si>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</si>
  <si>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</si>
  <si>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</si>
  <si>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</si>
  <si>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</si>
  <si>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</si>
  <si>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</si>
  <si>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</si>
  <si>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</si>
  <si>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</si>
  <si>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</si>
  <si>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</si>
  <si>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</si>
  <si>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</si>
  <si>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</si>
  <si>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</si>
  <si>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</si>
  <si>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</si>
  <si>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</si>
  <si>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</si>
  <si>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</si>
  <si>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</si>
  <si>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</si>
  <si>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</si>
  <si>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</si>
  <si>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</si>
  <si>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</si>
  <si>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</si>
  <si>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</si>
  <si>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</si>
  <si>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</si>
  <si>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</si>
  <si>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</si>
  <si>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</si>
  <si>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</si>
  <si>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</si>
  <si>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</si>
  <si>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</si>
  <si>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</si>
  <si>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</si>
  <si>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</si>
  <si>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</si>
  <si>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</si>
  <si>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</si>
  <si>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</si>
  <si>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</si>
  <si>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</si>
  <si>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</si>
  <si>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</si>
  <si>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</si>
  <si>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</si>
  <si>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</si>
  <si>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</si>
  <si>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</si>
  <si>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</si>
  <si>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</si>
  <si>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</si>
  <si>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</si>
  <si>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</si>
  <si>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</si>
  <si>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</si>
  <si>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</si>
  <si>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</si>
  <si>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</si>
  <si>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</si>
  <si>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</si>
  <si>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</si>
  <si>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</si>
  <si>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</si>
  <si>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</si>
  <si>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</si>
  <si>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</si>
  <si>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</si>
  <si>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</si>
  <si>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</si>
  <si>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</si>
  <si>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</si>
  <si>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</si>
  <si>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</si>
  <si>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</si>
  <si>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</si>
  <si>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</si>
  <si>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</si>
  <si>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</si>
  <si>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</si>
  <si>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</si>
  <si>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</si>
  <si>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</si>
  <si>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</si>
  <si>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</si>
  <si>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</si>
  <si>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</si>
  <si>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</si>
  <si>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</si>
  <si>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</si>
  <si>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</si>
  <si>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</si>
  <si>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</si>
  <si>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</si>
  <si>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</si>
  <si>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</si>
  <si>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</si>
  <si>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</si>
  <si>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</si>
  <si>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</si>
  <si>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</si>
  <si>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</si>
  <si>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</si>
  <si>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</si>
  <si>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</si>
  <si>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</si>
  <si>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</si>
  <si>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</si>
  <si>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</si>
  <si>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</si>
  <si>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</si>
  <si>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</si>
  <si>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</si>
  <si>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</si>
  <si>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</si>
  <si>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</si>
  <si>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</si>
  <si>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</si>
  <si>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</si>
  <si>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</si>
  <si>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</si>
  <si>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</si>
  <si>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</si>
  <si>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</si>
  <si>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</si>
  <si>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</si>
  <si>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</si>
  <si>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</si>
  <si>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</si>
  <si>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</si>
  <si>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</si>
  <si>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</si>
  <si>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</si>
  <si>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</si>
  <si>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</si>
  <si>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</si>
  <si>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</si>
  <si>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</si>
  <si>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</si>
  <si>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</si>
  <si>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</si>
  <si>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</si>
  <si>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</si>
  <si>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</si>
  <si>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</si>
  <si>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</si>
  <si>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</si>
  <si>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</si>
  <si>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</si>
  <si>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</si>
  <si>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</si>
  <si>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</si>
  <si>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</si>
  <si>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</si>
  <si>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</si>
  <si>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</si>
  <si>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</si>
  <si>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</si>
  <si>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</si>
  <si>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</si>
  <si>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</si>
  <si>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</si>
  <si>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</si>
  <si>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</si>
  <si>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</si>
  <si>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</si>
  <si>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</si>
  <si>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</si>
  <si>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</si>
  <si>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</si>
  <si>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</si>
  <si>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</si>
  <si>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</si>
  <si>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</si>
  <si>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</si>
  <si>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</si>
  <si>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</si>
  <si>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</si>
  <si>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</si>
  <si>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</si>
  <si>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</si>
  <si>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</si>
  <si>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</si>
  <si>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</si>
  <si>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</si>
  <si>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</si>
  <si>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</si>
  <si>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</si>
  <si>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</si>
  <si>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</si>
  <si>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</si>
  <si>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</si>
  <si>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</si>
  <si>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</si>
  <si>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</si>
  <si>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</si>
  <si>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</si>
  <si>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</si>
  <si>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</si>
  <si>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</si>
  <si>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</si>
  <si>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</si>
  <si>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</si>
  <si>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</si>
  <si>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</si>
  <si>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</si>
  <si>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</si>
  <si>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</si>
  <si>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</si>
  <si>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</si>
  <si>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</si>
  <si>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</si>
  <si>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</si>
  <si>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</si>
  <si>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</si>
  <si>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</si>
  <si>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</si>
  <si>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</si>
  <si>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</si>
  <si>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</si>
  <si>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</si>
  <si>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</si>
  <si>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</si>
  <si>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</si>
  <si>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</si>
  <si>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</si>
  <si>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</si>
  <si>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</si>
  <si>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</si>
  <si>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</si>
  <si>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</si>
  <si>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</si>
  <si>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</si>
  <si>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</si>
  <si>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</si>
  <si>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</si>
  <si>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</si>
  <si>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</si>
  <si>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</si>
  <si>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</si>
  <si>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</si>
  <si>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</si>
  <si>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</si>
  <si>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</si>
  <si>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</si>
  <si>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</si>
  <si>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</si>
  <si>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</si>
  <si>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</si>
  <si>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</si>
  <si>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</si>
  <si>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</si>
  <si>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</si>
  <si>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</si>
  <si>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</si>
  <si>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</si>
  <si>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</si>
  <si>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</si>
  <si>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</si>
  <si>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</si>
  <si>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</si>
  <si>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</si>
  <si>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</si>
  <si>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</si>
  <si>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</si>
  <si>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</si>
  <si>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</si>
  <si>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</si>
  <si>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</si>
  <si>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</si>
  <si>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</si>
  <si>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</si>
  <si>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</si>
  <si>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</si>
  <si>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</si>
  <si>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</si>
  <si>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</si>
  <si>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</si>
  <si>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</si>
  <si>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</si>
  <si>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</si>
  <si>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</si>
  <si>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</si>
  <si>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</si>
  <si>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</si>
  <si>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</si>
  <si>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</si>
  <si>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</si>
  <si>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</si>
  <si>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</si>
  <si>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</si>
  <si>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</si>
  <si>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</si>
  <si>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</si>
  <si>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</si>
  <si>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</si>
  <si>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</si>
  <si>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</si>
  <si>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</si>
  <si>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</si>
  <si>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</si>
  <si>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</si>
  <si>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</si>
  <si>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</si>
  <si>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</si>
  <si>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</si>
  <si>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</si>
  <si>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</si>
  <si>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</si>
  <si>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</si>
  <si>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</si>
  <si>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</si>
  <si>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</si>
  <si>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</si>
  <si>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</si>
  <si>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</si>
  <si>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</si>
  <si>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</si>
  <si>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</si>
  <si>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</si>
  <si>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</si>
  <si>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</si>
  <si>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</si>
  <si>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</si>
  <si>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</si>
  <si>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</si>
  <si>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</si>
  <si>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</si>
  <si>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</si>
  <si>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</si>
  <si>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</si>
  <si>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</si>
  <si>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</si>
  <si>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</si>
  <si>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</si>
  <si>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</si>
  <si>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</si>
  <si>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</si>
  <si>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</si>
  <si>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</si>
  <si>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</si>
  <si>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</si>
  <si>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</si>
  <si>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</si>
  <si>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</si>
  <si>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</si>
  <si>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</si>
  <si>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</si>
  <si>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</si>
  <si>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</si>
  <si>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</si>
  <si>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</si>
  <si>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</si>
  <si>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</si>
  <si>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</si>
  <si>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</si>
  <si>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</si>
  <si>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</si>
  <si>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</si>
  <si>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</si>
  <si>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</si>
  <si>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</si>
  <si>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</si>
  <si>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</si>
  <si>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</si>
  <si>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</si>
  <si>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</si>
  <si>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</si>
  <si>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</si>
  <si>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</si>
  <si>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</si>
  <si>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</si>
  <si>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</si>
  <si>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</si>
  <si>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</si>
  <si>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</si>
  <si>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</si>
  <si>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</si>
  <si>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</si>
  <si>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</si>
  <si>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</si>
  <si>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</si>
  <si>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</si>
  <si>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</si>
  <si>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</si>
  <si>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</si>
  <si>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</si>
  <si>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</si>
  <si>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</si>
  <si>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</si>
  <si>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</si>
  <si>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</si>
  <si>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</si>
  <si>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</si>
  <si>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</si>
  <si>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</si>
  <si>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</si>
  <si>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</si>
  <si>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</si>
  <si>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</si>
  <si>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</si>
  <si>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</si>
  <si>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</si>
  <si>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</si>
  <si>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</si>
  <si>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</si>
  <si>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</si>
  <si>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</si>
  <si>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</si>
  <si>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</si>
  <si>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</si>
  <si>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</si>
  <si>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</si>
  <si>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</si>
  <si>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</si>
  <si>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</si>
  <si>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</si>
  <si>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</si>
  <si>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</si>
  <si>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</si>
  <si>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</si>
  <si>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</si>
  <si>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</si>
  <si>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</si>
  <si>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</si>
  <si>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</si>
  <si>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</si>
  <si>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</si>
  <si>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</si>
  <si>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</si>
  <si>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</si>
  <si>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</si>
  <si>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</si>
  <si>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</si>
  <si>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</si>
  <si>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</si>
  <si>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</si>
  <si>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</si>
  <si>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</si>
  <si>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</si>
  <si>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</si>
  <si>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</si>
  <si>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</si>
  <si>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</si>
  <si>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</si>
  <si>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</si>
  <si>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</si>
  <si>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</si>
  <si>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</si>
  <si>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</si>
  <si>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</si>
  <si>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</si>
  <si>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</si>
  <si>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</si>
  <si>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</si>
  <si>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</si>
  <si>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</si>
  <si>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</si>
  <si>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</si>
  <si>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</si>
  <si>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</si>
  <si>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</si>
  <si>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</si>
  <si>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</si>
  <si>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</si>
  <si>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</si>
  <si>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</si>
  <si>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</si>
  <si>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</si>
  <si>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</si>
  <si>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</si>
  <si>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</si>
  <si>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</si>
  <si>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</si>
  <si>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</si>
  <si>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</si>
  <si>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</si>
  <si>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</si>
  <si>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</si>
  <si>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</si>
  <si>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</si>
  <si>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</si>
  <si>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</si>
  <si>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</si>
  <si>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</si>
  <si>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</si>
  <si>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</si>
  <si>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</si>
  <si>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</si>
  <si>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</si>
  <si>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</si>
  <si>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</si>
  <si>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</si>
  <si>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</si>
  <si>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</si>
  <si>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</si>
  <si>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</si>
  <si>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</si>
  <si>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</si>
  <si>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</si>
  <si>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</si>
  <si>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</si>
  <si>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</si>
  <si>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</si>
  <si>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</si>
  <si>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</si>
  <si>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</si>
  <si>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</si>
  <si>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</si>
  <si>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</si>
  <si>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</si>
  <si>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</si>
  <si>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</si>
  <si>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</si>
  <si>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</si>
  <si>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</si>
  <si>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</si>
  <si>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</si>
  <si>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</si>
  <si>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</si>
  <si>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</si>
  <si>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</si>
  <si>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</si>
  <si>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</si>
  <si>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</si>
  <si>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</si>
  <si>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</si>
  <si>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</si>
  <si>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</si>
  <si>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</si>
  <si>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</si>
  <si>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</si>
  <si>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</si>
  <si>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</si>
  <si>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</si>
  <si>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</si>
  <si>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</si>
  <si>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</si>
  <si>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</si>
  <si>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</si>
  <si>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</si>
  <si>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</si>
  <si>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</si>
  <si>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</si>
  <si>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</si>
  <si>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</si>
  <si>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</si>
  <si>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</si>
  <si>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</si>
  <si>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</si>
  <si>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</si>
  <si>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</si>
  <si>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</si>
  <si>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</si>
  <si>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</si>
  <si>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</si>
  <si>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</si>
  <si>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</si>
  <si>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</si>
  <si>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</si>
  <si>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</si>
  <si>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</si>
  <si>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</si>
  <si>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</si>
  <si>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</si>
  <si>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</si>
  <si>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</si>
  <si>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</si>
  <si>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</si>
  <si>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</si>
  <si>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</si>
  <si>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</si>
  <si>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</si>
  <si>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</si>
  <si>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</si>
  <si>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</si>
  <si>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</si>
  <si>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</si>
  <si>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</si>
  <si>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</si>
  <si>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</si>
  <si>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</si>
  <si>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</si>
  <si>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</si>
  <si>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</si>
  <si>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</si>
  <si>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</si>
  <si>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</si>
  <si>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</si>
  <si>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</si>
  <si>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</si>
  <si>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</si>
  <si>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</si>
  <si>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</si>
  <si>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</si>
  <si>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</si>
  <si>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</si>
  <si>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</si>
  <si>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</si>
  <si>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</si>
  <si>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</si>
  <si>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</si>
  <si>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</si>
  <si>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</si>
  <si>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</si>
  <si>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</si>
  <si>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</si>
  <si>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</si>
  <si>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</si>
  <si>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</si>
  <si>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</si>
  <si>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</si>
  <si>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</si>
  <si>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</si>
  <si>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</si>
  <si>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</si>
  <si>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</si>
  <si>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</si>
  <si>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</si>
  <si>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</si>
  <si>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</si>
  <si>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</si>
  <si>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</si>
  <si>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</si>
  <si>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</si>
  <si>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</si>
  <si>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</si>
  <si>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</si>
  <si>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</si>
  <si>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</si>
  <si>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</si>
  <si>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</si>
  <si>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</si>
  <si>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</si>
  <si>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</si>
  <si>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</si>
  <si>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</si>
  <si>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</si>
  <si>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</si>
  <si>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</si>
  <si>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</si>
  <si>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</si>
  <si>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</si>
  <si>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</si>
  <si>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</si>
  <si>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</si>
  <si>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</si>
  <si>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</si>
  <si>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</si>
  <si>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</si>
  <si>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</si>
  <si>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</si>
  <si>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</si>
  <si>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</si>
  <si>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</si>
  <si>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</si>
  <si>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</si>
  <si>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</si>
  <si>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</si>
  <si>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</si>
  <si>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</si>
  <si>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</si>
  <si>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</si>
  <si>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</si>
  <si>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</si>
  <si>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</si>
  <si>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</si>
  <si>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</si>
  <si>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</si>
  <si>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</si>
  <si>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</si>
  <si>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</si>
  <si>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</si>
  <si>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</si>
  <si>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</si>
  <si>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</si>
  <si>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</si>
  <si>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</si>
  <si>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</si>
  <si>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</si>
  <si>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</si>
  <si>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</si>
  <si>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</si>
  <si>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</si>
  <si>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</si>
  <si>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</si>
  <si>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</si>
  <si>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</si>
  <si>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</si>
  <si>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</si>
  <si>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</si>
  <si>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</si>
  <si>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</si>
  <si>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</si>
  <si>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</si>
  <si>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</si>
  <si>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</si>
  <si>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</si>
  <si>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</si>
  <si>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</si>
  <si>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</si>
  <si>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</si>
  <si>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</si>
  <si>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</si>
  <si>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</si>
  <si>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</si>
  <si>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</si>
  <si>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</si>
  <si>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</si>
  <si>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</si>
  <si>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</si>
  <si>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</si>
  <si>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</si>
  <si>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</si>
  <si>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</si>
  <si>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</si>
  <si>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</si>
  <si>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</si>
  <si>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</si>
  <si>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</si>
  <si>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</si>
  <si>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</si>
  <si>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</si>
  <si>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</si>
  <si>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</si>
  <si>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</si>
  <si>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</si>
  <si>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</si>
  <si>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</si>
  <si>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</si>
  <si>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</si>
  <si>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</si>
  <si>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</si>
  <si>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</si>
  <si>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</si>
  <si>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</si>
  <si>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</si>
  <si>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</si>
  <si>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</si>
  <si>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</si>
  <si>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</si>
  <si>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</si>
  <si>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</si>
  <si>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</si>
  <si>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</si>
  <si>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</si>
  <si>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</si>
  <si>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</si>
  <si>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</si>
  <si>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</si>
  <si>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</si>
  <si>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</si>
  <si>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</si>
  <si>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</si>
  <si>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</si>
  <si>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</si>
  <si>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</si>
  <si>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</si>
  <si>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</si>
  <si>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</si>
  <si>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</si>
  <si>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</si>
  <si>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</si>
  <si>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</si>
  <si>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</si>
  <si>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</si>
  <si>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</si>
  <si>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</si>
  <si>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</si>
  <si>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</si>
  <si>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</si>
  <si>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</si>
  <si>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</si>
  <si>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</si>
  <si>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</si>
  <si>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</si>
  <si>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</si>
  <si>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</si>
  <si>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</si>
  <si>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</si>
  <si>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</si>
  <si>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</si>
  <si>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</si>
  <si>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</si>
  <si>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</si>
  <si>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</si>
  <si>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</si>
  <si>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</si>
  <si>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</si>
  <si>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</si>
  <si>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</si>
  <si>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</si>
  <si>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</si>
  <si>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</si>
  <si>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</si>
  <si>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</si>
  <si>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</si>
  <si>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</si>
  <si>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</si>
  <si>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</si>
  <si>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</si>
  <si>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</si>
  <si>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</si>
  <si>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</si>
  <si>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</si>
  <si>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</si>
  <si>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</si>
  <si>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</si>
  <si>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</si>
  <si>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</si>
  <si>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</si>
  <si>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</si>
  <si>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</si>
  <si>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</si>
  <si>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</si>
  <si>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</si>
  <si>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</si>
  <si>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</si>
  <si>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</si>
  <si>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</si>
  <si>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</si>
  <si>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</si>
  <si>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</si>
  <si>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</si>
  <si>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</si>
  <si>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</si>
  <si>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</si>
  <si>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</si>
  <si>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</si>
  <si>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</si>
  <si>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</si>
  <si>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</si>
  <si>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</si>
  <si>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</si>
  <si>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</si>
  <si>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</si>
  <si>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</si>
  <si>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</si>
  <si>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</si>
  <si>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</si>
  <si>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</si>
  <si>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</si>
  <si>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</si>
  <si>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</si>
  <si>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</si>
  <si>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</si>
  <si>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</si>
  <si>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</si>
  <si>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</si>
  <si>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</si>
  <si>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</si>
  <si>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</si>
  <si>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</si>
  <si>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</si>
  <si>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</si>
  <si>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</si>
  <si>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</si>
  <si>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</si>
  <si>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</si>
  <si>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</si>
  <si>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</si>
  <si>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</si>
  <si>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</si>
  <si>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</si>
  <si>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</si>
  <si>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</si>
  <si>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</si>
  <si>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</si>
  <si>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</si>
  <si>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</si>
  <si>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</si>
  <si>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</si>
  <si>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</si>
  <si>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</si>
  <si>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</si>
  <si>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</si>
  <si>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</si>
  <si>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</si>
  <si>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</si>
  <si>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</si>
  <si>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</si>
  <si>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</si>
  <si>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</si>
  <si>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</si>
  <si>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</si>
  <si>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</si>
  <si>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</si>
  <si>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</si>
  <si>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</si>
  <si>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</si>
  <si>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</si>
  <si>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</si>
  <si>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</si>
  <si>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</si>
  <si>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</si>
  <si>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</si>
  <si>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</si>
  <si>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</si>
  <si>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</si>
  <si>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</si>
  <si>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</si>
  <si>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</si>
  <si>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</si>
  <si>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</si>
  <si>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</si>
  <si>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</si>
  <si>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</si>
  <si>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</si>
  <si>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</si>
  <si>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</si>
  <si>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</si>
  <si>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</si>
  <si>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</si>
  <si>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</si>
  <si>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</si>
  <si>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</si>
  <si>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</si>
  <si>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</si>
  <si>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</si>
  <si>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</si>
  <si>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</si>
  <si>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</si>
  <si>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</si>
  <si>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</si>
  <si>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</si>
  <si>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</si>
  <si>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</si>
  <si>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</si>
  <si>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</si>
  <si>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</si>
  <si>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</si>
  <si>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</si>
  <si>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</si>
  <si>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</si>
  <si>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</si>
  <si>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</si>
  <si>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</si>
  <si>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</si>
  <si>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</si>
  <si>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</si>
  <si>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</si>
  <si>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</si>
  <si>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</si>
  <si>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</si>
  <si>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</si>
  <si>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</si>
  <si>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</si>
  <si>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</si>
  <si>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</si>
  <si>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</si>
  <si>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</si>
  <si>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</si>
  <si>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</si>
  <si>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</si>
  <si>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</si>
  <si>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</si>
  <si>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</si>
  <si>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</si>
  <si>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</si>
  <si>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</si>
  <si>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</si>
  <si>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</si>
  <si>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</si>
  <si>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</si>
  <si>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</si>
  <si>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</si>
  <si>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</si>
  <si>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</si>
  <si>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</si>
  <si>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</si>
  <si>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</si>
  <si>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</si>
  <si>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</si>
  <si>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</si>
  <si>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</si>
  <si>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</si>
  <si>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</si>
  <si>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</si>
  <si>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</si>
  <si>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</si>
  <si>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</si>
  <si>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</si>
  <si>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</si>
  <si>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</si>
  <si>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</si>
  <si>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</si>
  <si>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</si>
  <si>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</si>
  <si>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</si>
  <si>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</si>
  <si>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</si>
  <si>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</si>
  <si>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</si>
  <si>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</si>
  <si>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</si>
  <si>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</si>
  <si>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</si>
  <si>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</si>
  <si>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</si>
  <si>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</si>
  <si>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</si>
  <si>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</si>
  <si>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</si>
  <si>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</si>
  <si>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</si>
  <si>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</si>
  <si>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</si>
  <si>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</si>
  <si>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</si>
  <si>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</si>
  <si>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</si>
  <si>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</si>
  <si>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</si>
  <si>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</si>
  <si>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</si>
  <si>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</si>
  <si>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</si>
  <si>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</si>
  <si>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</si>
  <si>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</si>
  <si>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</si>
  <si>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</si>
  <si>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</si>
  <si>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</si>
  <si>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</si>
  <si>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</si>
  <si>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</si>
  <si>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</si>
  <si>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</si>
  <si>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</si>
  <si>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</si>
  <si>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</si>
  <si>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</si>
  <si>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</si>
  <si>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</si>
  <si>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</si>
  <si>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</si>
  <si>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</si>
  <si>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</si>
  <si>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</si>
  <si>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</si>
  <si>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</si>
  <si>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</si>
  <si>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</si>
  <si>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</si>
  <si>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</si>
  <si>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</si>
  <si>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</si>
  <si>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</si>
  <si>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</si>
  <si>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</si>
  <si>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</si>
  <si>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</si>
  <si>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</si>
  <si>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</si>
  <si>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</si>
  <si>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</si>
  <si>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</si>
  <si>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</si>
  <si>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</si>
  <si>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</si>
  <si>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</si>
  <si>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</si>
  <si>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</si>
  <si>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</si>
  <si>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</si>
  <si>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</si>
  <si>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</si>
  <si>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</si>
  <si>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</si>
  <si>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</si>
  <si>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</si>
  <si>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</si>
  <si>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</si>
  <si>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</si>
  <si>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</si>
  <si>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</si>
  <si>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</si>
  <si>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</si>
  <si>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</si>
  <si>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</si>
  <si>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</si>
  <si>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</si>
  <si>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</si>
  <si>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</si>
  <si>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</si>
  <si>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</si>
  <si>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</si>
  <si>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</si>
  <si>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</si>
  <si>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</si>
  <si>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</si>
  <si>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</si>
  <si>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</si>
  <si>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</si>
  <si>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</si>
  <si>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</si>
  <si>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</si>
  <si>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</si>
  <si>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</si>
  <si>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</si>
  <si>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</si>
  <si>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</si>
  <si>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</si>
  <si>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</si>
  <si>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</si>
  <si>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</si>
  <si>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</si>
  <si>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</si>
  <si>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</si>
  <si>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</si>
  <si>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</si>
  <si>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</si>
  <si>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</si>
  <si>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</si>
  <si>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</si>
  <si>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</si>
  <si>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</si>
  <si>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</si>
  <si>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</si>
  <si>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</si>
  <si>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</si>
  <si>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</si>
  <si>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</si>
  <si>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</si>
  <si>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</si>
  <si>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</si>
  <si>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</si>
  <si>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</si>
  <si>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</si>
  <si>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</si>
  <si>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</si>
  <si>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</si>
  <si>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</si>
  <si>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</si>
  <si>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</si>
  <si>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</si>
  <si>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</si>
  <si>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</si>
  <si>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</si>
  <si>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</si>
  <si>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</si>
  <si>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</si>
  <si>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</si>
  <si>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</si>
  <si>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</si>
  <si>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</si>
  <si>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</si>
  <si>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</si>
  <si>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</si>
  <si>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</si>
  <si>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</si>
  <si>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</si>
  <si>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</si>
  <si>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</si>
  <si>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</si>
  <si>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</si>
  <si>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</si>
  <si>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</si>
  <si>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</si>
  <si>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</si>
  <si>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</si>
  <si>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</si>
  <si>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</si>
  <si>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</si>
  <si>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</si>
  <si>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</si>
  <si>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</si>
  <si>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</si>
  <si>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</si>
  <si>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</si>
  <si>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</si>
  <si>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</si>
  <si>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</si>
  <si>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</si>
  <si>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</si>
  <si>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</si>
  <si>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</si>
  <si>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</si>
  <si>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</si>
  <si>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</si>
  <si>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</si>
  <si>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</si>
  <si>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</si>
  <si>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</si>
  <si>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</si>
  <si>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</si>
  <si>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</si>
  <si>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</si>
  <si>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</si>
  <si>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</si>
  <si>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</si>
  <si>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</si>
  <si>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</si>
  <si>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</si>
  <si>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</si>
  <si>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</si>
  <si>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</si>
  <si>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</si>
  <si>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</si>
  <si>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</si>
  <si>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</si>
  <si>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</si>
  <si>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</si>
  <si>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</si>
  <si>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</si>
  <si>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</si>
  <si>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</si>
  <si>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</si>
  <si>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</si>
  <si>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</si>
  <si>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</si>
  <si>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</si>
  <si>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</si>
  <si>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</si>
  <si>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</si>
  <si>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</si>
  <si>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</si>
  <si>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</si>
  <si>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</si>
  <si>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</si>
  <si>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</si>
  <si>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</si>
  <si>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</si>
  <si>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</si>
  <si>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</si>
  <si>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</si>
  <si>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</si>
  <si>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</si>
  <si>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</si>
  <si>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</si>
  <si>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</si>
  <si>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</si>
  <si>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</si>
  <si>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</si>
  <si>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</si>
  <si>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</si>
  <si>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</si>
  <si>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</si>
  <si>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</si>
  <si>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</si>
  <si>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</si>
  <si>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</si>
  <si>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</si>
  <si>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</si>
  <si>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</si>
  <si>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</si>
  <si>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</si>
  <si>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</si>
  <si>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</si>
  <si>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</si>
  <si>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</si>
  <si>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</si>
  <si>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</si>
  <si>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</si>
  <si>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</si>
  <si>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</si>
  <si>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</si>
  <si>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</si>
  <si>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</si>
  <si>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</si>
  <si>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</si>
  <si>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</si>
  <si>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</si>
  <si>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</si>
  <si>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</si>
  <si>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</si>
  <si>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</si>
  <si>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</si>
  <si>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</si>
  <si>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</si>
  <si>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</si>
  <si>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</si>
  <si>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</si>
  <si>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</si>
  <si>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</si>
  <si>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</si>
  <si>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</si>
  <si>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</si>
  <si>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</si>
  <si>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</si>
  <si>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</si>
  <si>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</si>
  <si>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</si>
  <si>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</si>
  <si>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</si>
  <si>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</si>
  <si>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</si>
  <si>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</si>
  <si>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</si>
  <si>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</si>
  <si>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</si>
  <si>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</si>
  <si>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</si>
  <si>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</si>
  <si>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</si>
  <si>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</si>
  <si>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</si>
  <si>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</si>
  <si>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</si>
  <si>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</si>
  <si>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</si>
  <si>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</si>
  <si>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</si>
  <si>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</si>
  <si>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</si>
  <si>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</si>
  <si>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</si>
  <si>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</si>
  <si>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</si>
  <si>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</si>
  <si>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</si>
  <si>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</si>
  <si>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</si>
  <si>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</si>
  <si>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</si>
  <si>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</si>
  <si>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</si>
  <si>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</si>
  <si>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</si>
  <si>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</si>
  <si>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</si>
  <si>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</si>
  <si>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</si>
  <si>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</si>
  <si>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</si>
  <si>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</si>
  <si>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</si>
  <si>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</si>
  <si>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</si>
  <si>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</si>
  <si>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</si>
  <si>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</si>
  <si>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</si>
  <si>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</si>
  <si>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</si>
  <si>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</si>
  <si>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</si>
  <si>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</si>
  <si>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</si>
  <si>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</si>
  <si>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</si>
  <si>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</si>
  <si>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</si>
  <si>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</si>
  <si>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</si>
  <si>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</si>
  <si>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</si>
  <si>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</si>
  <si>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</si>
  <si>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</si>
  <si>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</si>
  <si>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</si>
  <si>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</si>
  <si>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</si>
  <si>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</si>
  <si>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</si>
  <si>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</si>
  <si>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</si>
  <si>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</si>
  <si>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</si>
  <si>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</si>
  <si>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</si>
  <si>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</si>
  <si>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</si>
  <si>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</si>
  <si>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</si>
  <si>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</si>
  <si>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</si>
  <si>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</si>
  <si>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</si>
  <si>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</si>
  <si>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</si>
  <si>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</si>
  <si>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</si>
  <si>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</si>
  <si>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</si>
  <si>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</si>
  <si>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</si>
  <si>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</si>
  <si>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</si>
  <si>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</si>
  <si>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</si>
  <si>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</si>
  <si>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</si>
  <si>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</si>
  <si>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</si>
  <si>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</si>
  <si>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</si>
  <si>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</si>
  <si>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</si>
  <si>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</si>
  <si>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</si>
  <si>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</si>
  <si>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</si>
  <si>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</si>
  <si>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</si>
  <si>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</si>
  <si>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</si>
  <si>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</si>
  <si>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</si>
  <si>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</si>
  <si>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</si>
  <si>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</si>
  <si>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</si>
  <si>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</si>
  <si>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</si>
  <si>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</si>
  <si>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</si>
  <si>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</si>
  <si>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</si>
  <si>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</si>
  <si>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</si>
  <si>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</si>
  <si>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</si>
  <si>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</si>
  <si>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</si>
  <si>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</si>
  <si>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</si>
  <si>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</si>
  <si>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</si>
  <si>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</si>
  <si>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</si>
  <si>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</si>
  <si>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</si>
  <si>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</si>
  <si>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</si>
  <si>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</si>
  <si>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</si>
  <si>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</si>
  <si>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</si>
  <si>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</si>
  <si>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</si>
  <si>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</si>
  <si>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</si>
  <si>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</si>
  <si>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</si>
  <si>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</si>
  <si>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</si>
  <si>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</si>
  <si>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</si>
  <si>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</si>
  <si>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</si>
  <si>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</si>
  <si>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</si>
  <si>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</si>
  <si>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</si>
  <si>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</si>
  <si>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</si>
  <si>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</si>
  <si>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</si>
  <si>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</si>
  <si>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</si>
  <si>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</si>
  <si>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</si>
  <si>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</si>
  <si>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</si>
  <si>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</si>
  <si>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</si>
  <si>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</si>
  <si>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</si>
  <si>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</si>
  <si>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</si>
  <si>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</si>
  <si>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</si>
  <si>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</si>
  <si>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</si>
  <si>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</si>
  <si>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</si>
  <si>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</si>
  <si>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</si>
  <si>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</si>
  <si>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</si>
  <si>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</si>
  <si>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</si>
  <si>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</si>
  <si>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</si>
  <si>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</si>
  <si>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</si>
  <si>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</si>
  <si>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</si>
  <si>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</si>
  <si>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</si>
  <si>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</si>
  <si>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</si>
  <si>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</si>
  <si>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</si>
  <si>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</si>
  <si>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</si>
  <si>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</si>
  <si>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</si>
  <si>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</si>
  <si>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</si>
  <si>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</si>
  <si>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</si>
  <si>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</si>
  <si>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</si>
  <si>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</si>
  <si>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</si>
  <si>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</si>
  <si>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</si>
  <si>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</si>
  <si>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</si>
  <si>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</si>
  <si>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</si>
  <si>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</si>
  <si>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</si>
  <si>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</si>
  <si>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</si>
  <si>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</si>
  <si>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</si>
  <si>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</si>
  <si>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</si>
  <si>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</si>
  <si>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</si>
  <si>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</si>
  <si>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</si>
  <si>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</si>
  <si>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</si>
  <si>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</si>
  <si>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</si>
  <si>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</si>
  <si>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</si>
  <si>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</si>
  <si>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</si>
  <si>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</si>
  <si>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</si>
  <si>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</si>
  <si>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</si>
  <si>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</si>
  <si>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</si>
  <si>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</si>
  <si>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</si>
  <si>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</si>
  <si>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</si>
  <si>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</si>
  <si>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</si>
  <si>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</si>
  <si>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</si>
  <si>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</si>
  <si>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</si>
  <si>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</si>
  <si>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</si>
  <si>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</si>
  <si>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</si>
  <si>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</si>
  <si>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</si>
  <si>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</si>
  <si>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</si>
  <si>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</si>
  <si>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</si>
  <si>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</si>
  <si>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</si>
  <si>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</si>
  <si>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</si>
  <si>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</si>
  <si>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</si>
  <si>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</si>
  <si>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</si>
  <si>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</si>
  <si>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</si>
  <si>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</si>
  <si>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</si>
  <si>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</si>
  <si>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</si>
  <si>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</si>
  <si>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</si>
  <si>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</si>
  <si>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</si>
  <si>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</si>
  <si>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</si>
  <si>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</si>
  <si>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</si>
  <si>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</si>
  <si>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</si>
  <si>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</si>
  <si>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</si>
  <si>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</si>
  <si>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</si>
  <si>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</si>
  <si>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</si>
  <si>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</si>
  <si>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</si>
  <si>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</si>
  <si>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</si>
  <si>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</si>
  <si>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</si>
  <si>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</si>
  <si>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</si>
  <si>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</si>
  <si>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</si>
  <si>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</si>
  <si>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</si>
  <si>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</si>
  <si>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</si>
  <si>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</si>
  <si>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</si>
  <si>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</si>
  <si>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</si>
  <si>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</si>
  <si>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</si>
  <si>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</si>
  <si>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</si>
  <si>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</si>
  <si>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</si>
  <si>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</si>
  <si>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</si>
  <si>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</si>
  <si>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</si>
  <si>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</si>
  <si>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</si>
  <si>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</si>
  <si>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</si>
  <si>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</si>
  <si>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</si>
  <si>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</si>
  <si>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</si>
  <si>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</si>
  <si>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</si>
  <si>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</si>
  <si>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</si>
  <si>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</si>
  <si>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</si>
  <si>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</si>
  <si>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</si>
  <si>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</si>
  <si>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</si>
  <si>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</si>
  <si>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</si>
  <si>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</si>
  <si>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</si>
  <si>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</si>
  <si>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</si>
  <si>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</si>
  <si>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</si>
  <si>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</si>
  <si>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</si>
  <si>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</si>
  <si>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</si>
  <si>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</si>
  <si>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</si>
  <si>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</si>
  <si>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</si>
  <si>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</si>
  <si>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</si>
  <si>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</si>
  <si>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</si>
  <si>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</si>
  <si>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</si>
  <si>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</si>
  <si>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</si>
  <si>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</si>
  <si>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</si>
  <si>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</si>
  <si>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</si>
  <si>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</si>
  <si>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</si>
  <si>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</si>
  <si>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</si>
  <si>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</si>
  <si>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</si>
  <si>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</si>
  <si>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</si>
  <si>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</si>
  <si>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</si>
  <si>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</si>
  <si>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</si>
  <si>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</si>
  <si>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</si>
  <si>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</si>
  <si>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</si>
  <si>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</si>
  <si>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</si>
  <si>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</si>
  <si>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</si>
  <si>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</si>
  <si>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</si>
  <si>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</si>
  <si>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</si>
  <si>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</si>
  <si>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</si>
  <si>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</si>
  <si>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</si>
  <si>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</si>
  <si>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</si>
  <si>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</si>
  <si>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</si>
  <si>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</si>
  <si>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</si>
  <si>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</si>
  <si>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</si>
  <si>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</si>
  <si>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</si>
  <si>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</si>
  <si>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</si>
  <si>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</si>
  <si>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</si>
  <si>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</si>
  <si>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</si>
  <si>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</si>
  <si>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</si>
  <si>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</si>
  <si>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</si>
  <si>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</si>
  <si>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</si>
  <si>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</si>
  <si>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</si>
  <si>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</si>
  <si>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</si>
  <si>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</si>
  <si>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</si>
  <si>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</si>
  <si>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</si>
  <si>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</si>
  <si>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</si>
  <si>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</si>
  <si>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</si>
  <si>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</si>
  <si>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</si>
  <si>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</si>
  <si>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</si>
  <si>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</si>
  <si>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</si>
  <si>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</si>
  <si>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</si>
  <si>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</si>
  <si>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</si>
  <si>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</si>
  <si>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</si>
  <si>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</si>
  <si>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</si>
  <si>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</si>
  <si>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</si>
  <si>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</si>
  <si>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</si>
  <si>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</si>
  <si>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</si>
  <si>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</si>
  <si>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</si>
  <si>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</si>
  <si>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</si>
  <si>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</si>
  <si>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</si>
  <si>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</si>
  <si>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</si>
  <si>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</si>
  <si>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</si>
  <si>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</si>
  <si>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</si>
  <si>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</si>
  <si>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</si>
  <si>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</si>
  <si>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</si>
  <si>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</si>
  <si>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</si>
  <si>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</si>
  <si>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</si>
  <si>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</si>
  <si>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</si>
  <si>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</si>
  <si>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</si>
  <si>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</si>
  <si>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</si>
  <si>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</si>
  <si>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</si>
  <si>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</si>
  <si>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</si>
  <si>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</si>
  <si>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</si>
  <si>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</si>
  <si>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</si>
  <si>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</si>
  <si>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</si>
  <si>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</si>
  <si>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</si>
  <si>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</si>
  <si>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</si>
  <si>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</si>
  <si>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</si>
  <si>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</si>
  <si>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</si>
  <si>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</si>
  <si>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</si>
  <si>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</si>
  <si>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</si>
  <si>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</si>
  <si>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</si>
  <si>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</si>
  <si>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</si>
  <si>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</si>
  <si>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</si>
  <si>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</si>
  <si>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</si>
  <si>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</si>
  <si>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</si>
  <si>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</si>
  <si>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</si>
  <si>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</si>
  <si>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</si>
  <si>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</si>
  <si>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</si>
  <si>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</si>
  <si>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</si>
  <si>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</si>
  <si>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</si>
  <si>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</si>
  <si>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</si>
  <si>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</si>
  <si>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</si>
  <si>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</si>
  <si>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</si>
  <si>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</si>
  <si>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</si>
  <si>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</si>
  <si>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</si>
  <si>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</si>
  <si>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</si>
  <si>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</si>
  <si>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</si>
  <si>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</si>
  <si>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</si>
  <si>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</si>
  <si>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</si>
  <si>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</si>
  <si>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</si>
  <si>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</si>
  <si>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</si>
  <si>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</si>
  <si>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</si>
  <si>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</si>
  <si>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</si>
  <si>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</si>
  <si>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</si>
  <si>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</si>
  <si>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</si>
  <si>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</si>
  <si>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</si>
  <si>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</si>
  <si>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</si>
  <si>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</si>
  <si>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</si>
  <si>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</si>
  <si>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</si>
  <si>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</si>
  <si>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</si>
  <si>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</si>
  <si>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</si>
  <si>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</si>
  <si>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</si>
  <si>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</si>
  <si>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</si>
  <si>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</si>
  <si>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</si>
  <si>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</si>
  <si>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</si>
  <si>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</si>
  <si>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</si>
  <si>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</si>
  <si>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</si>
  <si>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</si>
  <si>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</si>
  <si>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</si>
  <si>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</si>
  <si>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</si>
  <si>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</si>
  <si>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</si>
  <si>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</si>
  <si>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</si>
  <si>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</si>
  <si>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</si>
  <si>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</si>
  <si>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</si>
  <si>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</si>
  <si>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</si>
  <si>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</si>
  <si>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</si>
  <si>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</si>
  <si>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</si>
  <si>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</si>
  <si>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</si>
  <si>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</si>
  <si>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</si>
  <si>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</si>
  <si>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</si>
  <si>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</si>
  <si>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</si>
  <si>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</si>
  <si>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</si>
  <si>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</si>
  <si>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</si>
  <si>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</si>
  <si>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</si>
  <si>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</si>
  <si>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</si>
  <si>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</si>
  <si>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</si>
  <si>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</si>
  <si>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</si>
  <si>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</si>
  <si>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</si>
  <si>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</si>
  <si>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</si>
  <si>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</si>
  <si>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</si>
  <si>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</si>
  <si>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</si>
  <si>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</si>
  <si>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</si>
  <si>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</si>
  <si>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</si>
  <si>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</si>
  <si>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</si>
  <si>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</si>
  <si>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</si>
  <si>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</si>
  <si>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</si>
  <si>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</si>
  <si>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</si>
  <si>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</si>
  <si>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</si>
  <si>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</si>
  <si>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</si>
  <si>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</si>
  <si>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</si>
  <si>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</si>
  <si>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</si>
  <si>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</si>
  <si>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</si>
  <si>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</si>
  <si>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</si>
  <si>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</si>
  <si>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</si>
  <si>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</si>
  <si>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</si>
  <si>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</si>
  <si>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</si>
  <si>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</si>
  <si>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</si>
  <si>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</si>
  <si>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</si>
  <si>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</si>
  <si>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</si>
  <si>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</si>
  <si>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</si>
  <si>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</si>
  <si>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</si>
  <si>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</si>
  <si>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</si>
  <si>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</si>
  <si>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</si>
  <si>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</si>
  <si>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</si>
  <si>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</si>
  <si>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</si>
  <si>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</si>
  <si>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</si>
  <si>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</si>
  <si>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</si>
  <si>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</si>
  <si>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</si>
  <si>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</si>
  <si>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</si>
  <si>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</si>
  <si>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</si>
  <si>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</si>
  <si>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</si>
  <si>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</si>
  <si>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</si>
  <si>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</si>
  <si>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</si>
  <si>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</si>
  <si>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</si>
  <si>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</si>
  <si>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</si>
  <si>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</si>
  <si>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</si>
  <si>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</si>
  <si>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</si>
  <si>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</si>
  <si>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</si>
  <si>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</si>
  <si>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</si>
  <si>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</si>
  <si>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</si>
  <si>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</si>
  <si>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</si>
  <si>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</si>
  <si>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</si>
  <si>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</si>
  <si>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</si>
  <si>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</si>
  <si>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</si>
  <si>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</si>
  <si>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</si>
  <si>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</si>
  <si>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</si>
  <si>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</si>
  <si>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</si>
  <si>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</si>
  <si>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</si>
  <si>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</si>
  <si>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</si>
  <si>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</si>
  <si>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</si>
  <si>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</si>
  <si>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</si>
  <si>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</si>
  <si>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</si>
  <si>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</si>
  <si>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</si>
  <si>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</si>
  <si>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</si>
  <si>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</si>
  <si>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</si>
  <si>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</si>
  <si>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</si>
  <si>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</si>
  <si>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</si>
  <si>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</si>
  <si>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</si>
  <si>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</si>
  <si>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</si>
  <si>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</si>
  <si>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</si>
  <si>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</si>
  <si>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</si>
  <si>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</si>
  <si>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</si>
  <si>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</si>
  <si>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</si>
  <si>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</si>
  <si>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</si>
  <si>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</si>
  <si>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</si>
  <si>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</si>
  <si>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</si>
  <si>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</si>
  <si>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</si>
  <si>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</si>
  <si>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</si>
  <si>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</si>
  <si>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</si>
  <si>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</si>
  <si>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</si>
  <si>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</si>
  <si>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</si>
  <si>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</si>
  <si>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</si>
  <si>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</si>
  <si>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</si>
  <si>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</si>
  <si>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</si>
  <si>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</si>
  <si>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</si>
  <si>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</si>
  <si>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</si>
  <si>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</si>
  <si>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</si>
  <si>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</si>
  <si>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</si>
  <si>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</si>
  <si>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</si>
  <si>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</si>
  <si>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</si>
  <si>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</si>
  <si>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</si>
  <si>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</si>
  <si>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</si>
  <si>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</si>
  <si>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</si>
  <si>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</si>
  <si>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</si>
  <si>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</si>
  <si>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</si>
  <si>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</si>
  <si>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</si>
  <si>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</si>
  <si>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</si>
  <si>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</si>
  <si>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</si>
  <si>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</si>
  <si>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</si>
  <si>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</si>
  <si>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</si>
  <si>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</si>
  <si>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</si>
  <si>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</si>
  <si>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</si>
  <si>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</si>
  <si>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</si>
  <si>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</si>
  <si>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</si>
  <si>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</si>
  <si>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</si>
  <si>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</si>
  <si>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</si>
  <si>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</si>
  <si>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</si>
  <si>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</si>
  <si>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</si>
  <si>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</si>
  <si>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</si>
  <si>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</si>
  <si>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</si>
  <si>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</si>
  <si>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</si>
  <si>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</si>
  <si>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</si>
  <si>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</si>
  <si>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</si>
  <si>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</si>
  <si>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</si>
  <si>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</si>
  <si>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</si>
  <si>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</si>
  <si>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</si>
  <si>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</si>
  <si>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</si>
  <si>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</si>
  <si>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</si>
  <si>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</si>
  <si>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</si>
  <si>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</si>
  <si>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</si>
  <si>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</si>
  <si>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</si>
  <si>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</si>
  <si>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</si>
  <si>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</si>
  <si>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</si>
  <si>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</si>
  <si>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</si>
  <si>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</si>
  <si>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</si>
  <si>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</si>
  <si>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</si>
  <si>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</si>
  <si>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</si>
  <si>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</si>
  <si>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</si>
  <si>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</si>
  <si>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</si>
  <si>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</si>
  <si>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</si>
  <si>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</si>
  <si>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</si>
  <si>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</si>
  <si>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</si>
  <si>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</si>
  <si>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</si>
  <si>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</si>
  <si>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</si>
  <si>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</si>
  <si>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</si>
  <si>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</si>
  <si>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</si>
  <si>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</si>
  <si>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</si>
  <si>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</si>
  <si>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</si>
  <si>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</si>
  <si>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</si>
  <si>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</si>
  <si>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</si>
  <si>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</si>
  <si>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</si>
  <si>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</si>
  <si>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</si>
  <si>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</si>
  <si>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</si>
  <si>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</si>
  <si>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</si>
  <si>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</si>
  <si>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</si>
  <si>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</si>
  <si>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</si>
  <si>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</si>
  <si>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</si>
  <si>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</si>
  <si>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</si>
  <si>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</si>
  <si>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</si>
  <si>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</si>
  <si>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</si>
  <si>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</si>
  <si>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</si>
  <si>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</si>
  <si>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</si>
  <si>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</si>
  <si>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</si>
  <si>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</si>
  <si>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</si>
  <si>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</si>
  <si>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</si>
  <si>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</si>
  <si>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</si>
  <si>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</si>
  <si>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</si>
  <si>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</si>
  <si>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</si>
  <si>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</si>
  <si>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</si>
  <si>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</si>
  <si>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</si>
  <si>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</si>
  <si>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</si>
  <si>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</si>
  <si>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</si>
  <si>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</si>
  <si>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</si>
  <si>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</si>
  <si>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</si>
  <si>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</si>
  <si>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</si>
  <si>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</si>
  <si>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</si>
  <si>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</si>
  <si>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</si>
  <si>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</si>
  <si>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</si>
  <si>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</si>
  <si>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</si>
  <si>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</si>
  <si>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</si>
  <si>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</si>
  <si>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</si>
  <si>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</si>
  <si>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</si>
  <si>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</si>
  <si>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</si>
  <si>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</si>
  <si>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</si>
  <si>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</si>
  <si>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</si>
  <si>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</si>
  <si>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</si>
  <si>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</si>
  <si>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</si>
  <si>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</si>
  <si>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</si>
  <si>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</si>
  <si>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</si>
  <si>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</si>
  <si>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</si>
  <si>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</si>
  <si>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</si>
  <si>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</si>
  <si>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</si>
  <si>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</si>
  <si>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</si>
  <si>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</si>
  <si>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</si>
  <si>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</si>
  <si>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</si>
  <si>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</si>
  <si>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</si>
  <si>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</si>
  <si>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</si>
  <si>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</si>
  <si>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</si>
  <si>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</si>
  <si>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</si>
  <si>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</si>
  <si>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</si>
  <si>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</si>
  <si>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</si>
  <si>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</si>
  <si>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</si>
  <si>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</si>
  <si>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</si>
  <si>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</si>
  <si>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</si>
  <si>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</si>
  <si>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</si>
  <si>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</si>
  <si>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</si>
  <si>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</si>
  <si>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</si>
  <si>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</si>
  <si>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</si>
  <si>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</si>
  <si>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</si>
  <si>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</si>
  <si>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</si>
  <si>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</si>
  <si>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</si>
  <si>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</si>
  <si>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</si>
  <si>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</si>
  <si>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</si>
  <si>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</si>
  <si>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</si>
  <si>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</si>
  <si>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</si>
  <si>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</si>
  <si>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</si>
  <si>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</si>
  <si>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</si>
  <si>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</si>
  <si>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</si>
  <si>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</si>
  <si>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</si>
  <si>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</si>
  <si>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</si>
  <si>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</si>
  <si>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</si>
  <si>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</si>
  <si>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</si>
  <si>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</si>
  <si>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</si>
  <si>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</si>
  <si>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</si>
  <si>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</si>
  <si>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</si>
  <si>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</si>
  <si>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</si>
  <si>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</si>
  <si>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</si>
  <si>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</si>
  <si>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</si>
  <si>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</si>
  <si>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</si>
  <si>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</si>
  <si>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</si>
  <si>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</si>
  <si>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</si>
  <si>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</si>
  <si>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</si>
  <si>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</si>
  <si>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</si>
  <si>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</si>
  <si>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</si>
  <si>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</si>
  <si>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</si>
  <si>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</si>
  <si>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</si>
  <si>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</si>
  <si>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</si>
  <si>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</si>
  <si>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</si>
  <si>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</si>
  <si>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</si>
  <si>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</si>
  <si>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</si>
  <si>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</si>
  <si>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</si>
  <si>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</si>
  <si>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</si>
  <si>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</si>
  <si>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</si>
  <si>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</si>
  <si>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</si>
  <si>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</si>
  <si>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</si>
  <si>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</si>
  <si>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</si>
  <si>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</si>
  <si>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</si>
  <si>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</si>
  <si>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</si>
  <si>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</si>
  <si>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</si>
  <si>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</si>
  <si>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</si>
  <si>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</si>
  <si>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</si>
  <si>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</si>
  <si>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</si>
  <si>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</si>
  <si>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</si>
  <si>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</si>
  <si>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</si>
  <si>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</si>
  <si>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</si>
  <si>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</si>
  <si>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</si>
  <si>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</si>
  <si>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</si>
  <si>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</si>
  <si>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</si>
  <si>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</si>
  <si>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</si>
  <si>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</si>
  <si>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</si>
  <si>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</si>
  <si>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</si>
  <si>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</si>
  <si>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</si>
  <si>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</si>
  <si>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</si>
  <si>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</si>
  <si>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</si>
  <si>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</si>
  <si>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</si>
  <si>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</si>
  <si>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</si>
  <si>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</si>
  <si>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</si>
  <si>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</si>
  <si>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</si>
  <si>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</si>
  <si>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</si>
  <si>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</si>
  <si>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</si>
  <si>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</si>
  <si>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</si>
  <si>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</si>
  <si>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</si>
  <si>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</si>
  <si>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</si>
  <si>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</si>
  <si>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</si>
  <si>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</si>
  <si>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</si>
  <si>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</si>
  <si>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</si>
  <si>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</si>
  <si>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</si>
  <si>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</si>
  <si>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</si>
  <si>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</si>
  <si>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</si>
  <si>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</si>
  <si>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</si>
  <si>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</si>
  <si>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</si>
  <si>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</si>
  <si>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</si>
  <si>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</si>
  <si>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</si>
  <si>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</si>
  <si>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</si>
  <si>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</si>
  <si>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</si>
  <si>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</si>
  <si>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</si>
  <si>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</si>
  <si>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</si>
  <si>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</si>
  <si>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</si>
  <si>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</si>
  <si>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</si>
  <si>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</si>
  <si>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</si>
  <si>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</si>
  <si>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</si>
  <si>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</si>
  <si>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</si>
  <si>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</si>
  <si>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</si>
  <si>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</si>
  <si>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</si>
  <si>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</si>
  <si>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</si>
  <si>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</si>
  <si>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</si>
  <si>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</si>
  <si>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</si>
  <si>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</si>
  <si>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</si>
  <si>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</si>
  <si>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</si>
  <si>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</si>
  <si>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</si>
  <si>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</si>
  <si>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</si>
  <si>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</si>
  <si>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</si>
  <si>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</si>
  <si>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</si>
  <si>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</si>
  <si>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</si>
  <si>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</si>
  <si>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</si>
  <si>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</si>
  <si>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</si>
  <si>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</si>
  <si>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</si>
  <si>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</si>
  <si>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</si>
  <si>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</si>
  <si>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</si>
  <si>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</si>
  <si>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</si>
  <si>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</si>
  <si>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</si>
  <si>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</si>
  <si>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</si>
  <si>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</si>
  <si>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</si>
  <si>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</si>
  <si>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</si>
  <si>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</si>
  <si>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</si>
  <si>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</si>
  <si>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</si>
  <si>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</si>
  <si>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</si>
  <si>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</si>
  <si>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</si>
  <si>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</si>
  <si>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</si>
  <si>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</si>
  <si>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</si>
  <si>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</si>
  <si>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</si>
  <si>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</si>
  <si>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</si>
  <si>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</si>
  <si>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</si>
  <si>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</si>
  <si>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</si>
  <si>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</si>
  <si>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</si>
  <si>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</si>
  <si>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</si>
  <si>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</si>
  <si>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</si>
  <si>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</si>
  <si>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</si>
  <si>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</si>
  <si>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</si>
  <si>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</si>
  <si>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</si>
  <si>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</si>
  <si>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</si>
  <si>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</si>
  <si>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</si>
  <si>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</si>
  <si>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</si>
  <si>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</si>
  <si>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</si>
  <si>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</si>
  <si>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</si>
  <si>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</si>
  <si>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</si>
  <si>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</si>
  <si>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</si>
  <si>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</si>
  <si>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</si>
  <si>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</si>
  <si>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</si>
  <si>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</si>
  <si>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</si>
  <si>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</si>
  <si>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</si>
  <si>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</si>
  <si>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</si>
  <si>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</si>
  <si>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</si>
  <si>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</si>
  <si>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</si>
  <si>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</si>
  <si>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</si>
  <si>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</si>
  <si>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</si>
  <si>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</si>
  <si>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</si>
  <si>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</si>
  <si>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</si>
  <si>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</si>
  <si>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</si>
  <si>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</si>
  <si>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</si>
  <si>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</si>
  <si>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</si>
  <si>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</si>
  <si>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</si>
  <si>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</si>
  <si>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</si>
  <si>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</si>
  <si>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</si>
  <si>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</si>
  <si>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</si>
  <si>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</si>
  <si>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</si>
  <si>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</si>
  <si>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</si>
  <si>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</si>
  <si>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</si>
  <si>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</si>
  <si>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</si>
  <si>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</si>
  <si>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</si>
  <si>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</si>
  <si>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</si>
  <si>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</si>
  <si>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</si>
  <si>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</si>
  <si>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</si>
  <si>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</si>
  <si>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</si>
  <si>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</si>
  <si>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</si>
  <si>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</si>
  <si>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</si>
  <si>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</si>
  <si>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</si>
  <si>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</si>
  <si>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</si>
  <si>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</si>
  <si>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</si>
  <si>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</si>
  <si>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</si>
  <si>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</si>
  <si>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</si>
  <si>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</si>
  <si>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</si>
  <si>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</si>
  <si>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</si>
  <si>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</si>
  <si>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</si>
  <si>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</si>
  <si>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</si>
  <si>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</si>
  <si>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</si>
  <si>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</si>
  <si>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</si>
  <si>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</si>
  <si>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</si>
  <si>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</si>
  <si>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</si>
  <si>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</si>
  <si>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</si>
  <si>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</si>
  <si>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</si>
  <si>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</si>
  <si>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</si>
  <si>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</si>
  <si>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</si>
  <si>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</si>
  <si>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</si>
  <si>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</si>
  <si>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</si>
  <si>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</si>
  <si>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</si>
  <si>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</si>
  <si>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</si>
  <si>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</si>
  <si>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</si>
  <si>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</si>
  <si>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</si>
  <si>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</si>
  <si>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</si>
  <si>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</si>
  <si>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</si>
  <si>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</si>
  <si>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</si>
  <si>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</si>
  <si>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</si>
  <si>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</si>
  <si>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</si>
  <si>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</si>
  <si>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</si>
  <si>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</si>
  <si>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</si>
  <si>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</si>
  <si>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</si>
  <si>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</si>
  <si>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</si>
  <si>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</si>
  <si>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</si>
  <si>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</si>
  <si>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</si>
  <si>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</si>
  <si>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</si>
  <si>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</si>
  <si>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</si>
  <si>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</si>
  <si>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</si>
  <si>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</si>
  <si>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</si>
  <si>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</si>
  <si>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</si>
  <si>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</si>
  <si>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</si>
  <si>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</si>
  <si>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</si>
  <si>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</si>
  <si>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</si>
  <si>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</si>
  <si>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</si>
  <si>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</si>
  <si>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</si>
  <si>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</si>
  <si>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</si>
  <si>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</si>
  <si>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</si>
  <si>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</si>
  <si>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</si>
  <si>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</si>
  <si>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</si>
  <si>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</si>
  <si>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</si>
  <si>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</si>
  <si>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</si>
  <si>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</si>
  <si>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</si>
  <si>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</si>
  <si>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</si>
  <si>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</si>
  <si>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</si>
  <si>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</si>
  <si>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</si>
  <si>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</si>
  <si>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</si>
  <si>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</si>
  <si>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</si>
  <si>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</si>
  <si>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</si>
  <si>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</si>
  <si>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</si>
  <si>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</si>
  <si>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</si>
  <si>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</si>
  <si>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</si>
  <si>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</si>
  <si>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</si>
  <si>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</si>
  <si>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</si>
  <si>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</si>
  <si>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</si>
  <si>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</si>
  <si>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</si>
  <si>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</si>
  <si>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</si>
  <si>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</si>
  <si>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</si>
  <si>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</si>
  <si>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</si>
  <si>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</si>
  <si>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</si>
  <si>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</si>
  <si>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</si>
  <si>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</si>
  <si>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</si>
  <si>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</si>
  <si>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</si>
  <si>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</si>
  <si>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</si>
  <si>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</si>
  <si>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</si>
  <si>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</si>
  <si>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</si>
  <si>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</si>
  <si>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</si>
  <si>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</si>
  <si>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</si>
  <si>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</si>
  <si>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</si>
  <si>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</si>
  <si>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</si>
  <si>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</si>
  <si>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</si>
  <si>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</si>
  <si>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</si>
  <si>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</si>
  <si>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</si>
  <si>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</si>
  <si>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</si>
  <si>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</si>
  <si>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</si>
  <si>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</si>
  <si>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</si>
  <si>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</si>
  <si>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</si>
  <si>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</si>
  <si>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</si>
  <si>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</si>
  <si>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</si>
  <si>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</si>
  <si>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</si>
  <si>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</si>
  <si>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</si>
  <si>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</si>
  <si>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</si>
  <si>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</si>
  <si>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</si>
  <si>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</si>
  <si>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</si>
  <si>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</si>
  <si>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</si>
  <si>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</si>
  <si>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</si>
  <si>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</si>
  <si>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</si>
  <si>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</si>
  <si>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</si>
  <si>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</si>
  <si>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</si>
  <si>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</si>
  <si>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</si>
  <si>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</si>
  <si>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</si>
  <si>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</si>
  <si>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</si>
  <si>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</si>
  <si>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</si>
  <si>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</si>
  <si>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</si>
  <si>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</si>
  <si>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</si>
  <si>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</si>
  <si>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</si>
  <si>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</si>
  <si>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</si>
  <si>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</si>
  <si>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</si>
  <si>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</si>
  <si>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</si>
  <si>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</si>
  <si>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</si>
  <si>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</si>
  <si>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</si>
  <si>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</si>
  <si>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</si>
  <si>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</si>
  <si>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</si>
  <si>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</si>
  <si>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</si>
  <si>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</si>
  <si>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</si>
  <si>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</si>
  <si>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</si>
  <si>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</si>
  <si>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</si>
  <si>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</si>
  <si>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</si>
  <si>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</si>
  <si>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</si>
  <si>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</si>
  <si>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</si>
  <si>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</si>
  <si>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</si>
  <si>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</si>
  <si>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</si>
  <si>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</si>
  <si>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</si>
  <si>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</si>
  <si>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</si>
  <si>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</si>
  <si>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</si>
  <si>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</si>
  <si>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</si>
  <si>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</si>
  <si>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</si>
  <si>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</si>
  <si>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</si>
  <si>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</si>
  <si>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</si>
  <si>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</si>
  <si>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</si>
  <si>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</si>
  <si>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</si>
  <si>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</si>
  <si>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</si>
  <si>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</si>
  <si>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</si>
  <si>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</si>
  <si>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</si>
  <si>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</si>
  <si>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</si>
  <si>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</si>
  <si>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</si>
  <si>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</si>
  <si>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</si>
  <si>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</si>
  <si>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</si>
  <si>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</si>
  <si>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</si>
  <si>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</si>
  <si>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</si>
  <si>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</si>
  <si>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</si>
  <si>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</si>
  <si>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</si>
  <si>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</si>
  <si>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</si>
  <si>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</si>
  <si>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</si>
  <si>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</si>
  <si>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</si>
  <si>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</si>
  <si>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</si>
  <si>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</si>
  <si>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</si>
  <si>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</si>
  <si>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</si>
  <si>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</si>
  <si>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</si>
  <si>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</si>
  <si>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</si>
  <si>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</si>
  <si>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</si>
  <si>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</si>
  <si>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</si>
  <si>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</si>
  <si>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</si>
  <si>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</si>
  <si>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</si>
  <si>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</si>
  <si>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</si>
  <si>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</si>
  <si>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</si>
  <si>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</si>
  <si>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</si>
  <si>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</si>
  <si>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</si>
  <si>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</si>
  <si>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</si>
  <si>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</si>
  <si>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</si>
  <si>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</si>
  <si>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</si>
  <si>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</si>
  <si>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</si>
  <si>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</si>
  <si>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</si>
  <si>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</si>
  <si>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</si>
  <si>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</si>
  <si>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</si>
  <si>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</si>
  <si>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</si>
  <si>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</si>
  <si>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</si>
  <si>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</si>
  <si>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</si>
  <si>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</si>
  <si>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</si>
  <si>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</si>
  <si>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</si>
  <si>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</si>
  <si>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</si>
  <si>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</si>
  <si>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</si>
  <si>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</si>
  <si>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</si>
  <si>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</si>
  <si>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</si>
  <si>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</si>
  <si>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</si>
  <si>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</si>
  <si>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</si>
  <si>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</si>
  <si>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</si>
  <si>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</si>
  <si>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</si>
  <si>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</si>
  <si>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</si>
  <si>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</si>
  <si>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</si>
  <si>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</si>
  <si>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</si>
  <si>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</si>
  <si>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</si>
  <si>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</si>
  <si>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</si>
  <si>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</si>
  <si>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</si>
  <si>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</si>
  <si>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</si>
  <si>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</si>
  <si>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</si>
  <si>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</si>
  <si>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</si>
  <si>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</si>
  <si>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</si>
  <si>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</si>
  <si>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</si>
  <si>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</si>
  <si>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</si>
  <si>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</si>
  <si>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</si>
  <si>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</si>
  <si>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</si>
  <si>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</si>
  <si>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</si>
  <si>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</si>
  <si>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</si>
  <si>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</si>
  <si>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</si>
  <si>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</si>
  <si>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</si>
  <si>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</si>
  <si>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</si>
  <si>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</si>
  <si>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</si>
  <si>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</si>
  <si>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</si>
  <si>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</si>
  <si>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</si>
  <si>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</si>
  <si>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</si>
  <si>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</si>
  <si>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</si>
  <si>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</si>
  <si>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</si>
  <si>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</si>
  <si>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</si>
  <si>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</si>
  <si>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</si>
  <si>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</si>
  <si>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</si>
  <si>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</si>
  <si>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</si>
  <si>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</si>
  <si>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</si>
  <si>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</si>
  <si>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</si>
  <si>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</si>
  <si>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</si>
  <si>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</si>
  <si>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</si>
  <si>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</si>
  <si>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</si>
  <si>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</si>
  <si>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</si>
  <si>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</si>
  <si>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</si>
  <si>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</si>
  <si>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</si>
  <si>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</si>
  <si>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</si>
  <si>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</si>
  <si>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</si>
  <si>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</si>
  <si>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</si>
  <si>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</si>
  <si>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</si>
  <si>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</si>
  <si>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</si>
  <si>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</si>
  <si>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</si>
  <si>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</si>
  <si>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</si>
  <si>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</si>
  <si>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</si>
  <si>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</si>
  <si>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</si>
  <si>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</si>
  <si>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</si>
  <si>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</si>
  <si>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</si>
  <si>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</si>
  <si>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</si>
  <si>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</si>
  <si>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</si>
  <si>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</si>
  <si>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</si>
  <si>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</si>
  <si>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</si>
  <si>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</si>
  <si>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</si>
  <si>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</si>
  <si>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</si>
  <si>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</si>
  <si>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</si>
  <si>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</si>
  <si>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</si>
  <si>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</si>
  <si>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</si>
  <si>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</si>
  <si>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</si>
  <si>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</si>
  <si>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</si>
  <si>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</si>
  <si>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</si>
  <si>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</si>
  <si>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</si>
  <si>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</si>
  <si>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</si>
  <si>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</si>
  <si>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</si>
  <si>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</si>
  <si>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</si>
  <si>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</si>
  <si>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</si>
  <si>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</si>
  <si>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</si>
  <si>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</si>
  <si>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</si>
  <si>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</si>
  <si>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</si>
  <si>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</si>
  <si>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</si>
  <si>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</si>
  <si>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</si>
  <si>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</si>
  <si>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</si>
  <si>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</si>
  <si>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</si>
  <si>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</si>
  <si>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</si>
  <si>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</si>
  <si>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</si>
  <si>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</si>
  <si>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</si>
  <si>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</si>
  <si>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</si>
  <si>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</si>
  <si>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</si>
  <si>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</si>
  <si>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</si>
  <si>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</si>
  <si>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</si>
  <si>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</si>
  <si>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</si>
  <si>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</si>
  <si>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</si>
  <si>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</si>
  <si>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</si>
  <si>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</si>
  <si>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</si>
  <si>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</si>
  <si>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</si>
  <si>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</si>
  <si>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</si>
  <si>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</si>
  <si>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</si>
  <si>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</si>
  <si>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</si>
  <si>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</si>
  <si>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</si>
  <si>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</si>
  <si>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</si>
  <si>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</si>
  <si>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</si>
  <si>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</si>
  <si>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</si>
  <si>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</si>
  <si>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</si>
  <si>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</si>
  <si>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</si>
  <si>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</si>
  <si>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</si>
  <si>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</si>
  <si>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</si>
  <si>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</si>
  <si>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</si>
  <si>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</si>
  <si>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</si>
  <si>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</si>
  <si>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</si>
  <si>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</si>
  <si>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</si>
  <si>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</si>
  <si>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</si>
  <si>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</si>
  <si>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</si>
  <si>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</si>
  <si>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</si>
  <si>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</si>
  <si>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</si>
  <si>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</si>
  <si>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</si>
  <si>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</si>
  <si>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</si>
  <si>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</si>
  <si>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</si>
  <si>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</si>
  <si>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</si>
  <si>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</si>
  <si>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</si>
  <si>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</si>
  <si>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</si>
  <si>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</si>
  <si>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</si>
  <si>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</si>
  <si>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</si>
  <si>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</si>
  <si>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</si>
  <si>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</si>
  <si>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</si>
  <si>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</si>
  <si>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</si>
  <si>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</si>
  <si>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</si>
  <si>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</si>
  <si>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</si>
  <si>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</si>
  <si>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</si>
  <si>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</si>
  <si>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</si>
  <si>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</si>
  <si>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</si>
  <si>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</si>
  <si>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</si>
  <si>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</si>
  <si>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</si>
  <si>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</si>
  <si>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</si>
  <si>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</si>
  <si>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</si>
  <si>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</si>
  <si>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</si>
  <si>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</si>
  <si>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</si>
  <si>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</si>
  <si>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</si>
  <si>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</si>
  <si>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</si>
  <si>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</si>
  <si>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</si>
  <si>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</si>
  <si>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</si>
  <si>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</si>
  <si>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</si>
  <si>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</si>
  <si>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</si>
  <si>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</si>
  <si>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</si>
  <si>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</si>
  <si>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</si>
  <si>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</si>
  <si>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</si>
  <si>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</si>
  <si>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</si>
  <si>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</si>
  <si>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</si>
  <si>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</si>
  <si>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</si>
  <si>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</si>
  <si>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</si>
  <si>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</si>
  <si>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</si>
  <si>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</si>
  <si>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</si>
  <si>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</si>
  <si>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</si>
  <si>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</si>
  <si>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</si>
  <si>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</si>
  <si>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</si>
  <si>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</si>
  <si>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</si>
  <si>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</si>
  <si>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</si>
  <si>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</si>
  <si>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</si>
  <si>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</si>
  <si>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</si>
  <si>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</si>
  <si>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</si>
  <si>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</si>
  <si>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</si>
  <si>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</si>
  <si>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</si>
  <si>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</si>
  <si>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</si>
  <si>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</si>
  <si>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</si>
  <si>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</si>
  <si>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</si>
  <si>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</si>
  <si>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</si>
  <si>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</si>
  <si>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</si>
  <si>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</si>
  <si>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</si>
  <si>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</si>
  <si>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</si>
  <si>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</si>
  <si>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</si>
  <si>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</si>
  <si>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</si>
  <si>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</si>
  <si>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</si>
  <si>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</si>
  <si>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</si>
  <si>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</si>
  <si>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</si>
  <si>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</si>
  <si>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</si>
  <si>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</si>
  <si>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</si>
  <si>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</si>
  <si>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</si>
  <si>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</si>
  <si>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</si>
  <si>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</si>
  <si>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</si>
  <si>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</si>
  <si>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</si>
  <si>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</si>
  <si>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</si>
  <si>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</si>
  <si>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</si>
  <si>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</si>
  <si>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</si>
  <si>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</si>
  <si>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</si>
  <si>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</si>
  <si>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</si>
  <si>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</si>
  <si>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</si>
  <si>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</si>
  <si>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</si>
  <si>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</si>
  <si>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</si>
  <si>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</si>
  <si>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</si>
  <si>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</si>
  <si>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</si>
  <si>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</si>
  <si>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</si>
  <si>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</si>
  <si>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</si>
  <si>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</si>
  <si>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</si>
  <si>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</si>
  <si>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</si>
  <si>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</si>
  <si>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</si>
  <si>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</si>
  <si>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</si>
  <si>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</si>
  <si>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</si>
  <si>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</si>
  <si>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</si>
  <si>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</si>
  <si>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</si>
  <si>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</si>
  <si>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</si>
  <si>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</si>
  <si>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</si>
  <si>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</si>
  <si>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</si>
  <si>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</si>
  <si>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</si>
  <si>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</si>
  <si>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</si>
  <si>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</si>
  <si>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</si>
  <si>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</si>
  <si>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</si>
  <si>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</si>
  <si>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</si>
  <si>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</si>
  <si>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</si>
  <si>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</si>
  <si>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</si>
  <si>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</si>
  <si>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</si>
  <si>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</si>
  <si>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</si>
  <si>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</si>
  <si>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</si>
  <si>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</si>
  <si>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</si>
  <si>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</si>
  <si>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</si>
  <si>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</si>
  <si>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</si>
  <si>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</si>
  <si>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</si>
  <si>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</si>
  <si>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</si>
  <si>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</si>
  <si>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</si>
  <si>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</si>
  <si>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</si>
  <si>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</si>
  <si>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</si>
  <si>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</si>
  <si>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</si>
  <si>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</si>
  <si>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</si>
  <si>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</si>
  <si>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</si>
  <si>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</si>
  <si>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</si>
  <si>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</si>
  <si>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</si>
  <si>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</si>
  <si>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</si>
  <si>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</si>
  <si>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</si>
  <si>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</si>
  <si>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</si>
  <si>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</si>
  <si>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</si>
  <si>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</si>
  <si>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</si>
  <si>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</si>
  <si>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</si>
  <si>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</si>
  <si>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</si>
  <si>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</si>
  <si>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</si>
  <si>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</si>
  <si>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</si>
  <si>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</si>
  <si>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</si>
  <si>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</si>
  <si>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</si>
  <si>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</si>
  <si>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</si>
  <si>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</si>
  <si>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</si>
  <si>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</si>
  <si>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</si>
  <si>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</si>
  <si>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</si>
  <si>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</si>
  <si>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</si>
  <si>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</si>
  <si>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</si>
  <si>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</si>
  <si>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</si>
  <si>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</si>
  <si>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</si>
  <si>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</si>
  <si>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</si>
  <si>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</si>
  <si>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</si>
  <si>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</si>
  <si>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</si>
  <si>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</si>
  <si>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</si>
  <si>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</si>
  <si>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</si>
  <si>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</si>
  <si>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</si>
  <si>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</si>
  <si>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</si>
  <si>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</si>
  <si>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</si>
  <si>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</si>
  <si>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</si>
  <si>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</si>
  <si>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</si>
  <si>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</si>
  <si>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</si>
  <si>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</si>
  <si>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</si>
  <si>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</si>
  <si>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</si>
  <si>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</si>
  <si>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</si>
  <si>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</si>
  <si>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</si>
  <si>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</si>
  <si>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</si>
  <si>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</si>
  <si>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</si>
  <si>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</si>
  <si>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</si>
  <si>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</si>
  <si>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</si>
  <si>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</si>
  <si>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</si>
  <si>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</si>
  <si>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</si>
  <si>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</si>
  <si>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</si>
  <si>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</si>
  <si>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</si>
  <si>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</si>
  <si>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</si>
  <si>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</si>
  <si>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</si>
  <si>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</si>
  <si>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</si>
  <si>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</si>
  <si>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</si>
  <si>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</si>
  <si>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</si>
  <si>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</si>
  <si>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</si>
  <si>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</si>
  <si>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</si>
  <si>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</si>
  <si>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</si>
  <si>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</si>
  <si>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</si>
  <si>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</si>
  <si>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</si>
  <si>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</si>
  <si>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</si>
  <si>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</si>
  <si>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</si>
  <si>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</si>
  <si>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</si>
  <si>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</si>
  <si>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</si>
  <si>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</si>
  <si>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</si>
  <si>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</si>
  <si>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</si>
  <si>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</si>
  <si>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</si>
  <si>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</si>
  <si>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</si>
  <si>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</si>
  <si>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</si>
  <si>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</si>
  <si>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</si>
  <si>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</si>
  <si>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</si>
  <si>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</si>
  <si>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</si>
  <si>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</si>
  <si>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</si>
  <si>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</si>
  <si>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</si>
  <si>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</si>
  <si>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</si>
  <si>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</si>
  <si>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</si>
  <si>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</si>
  <si>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</si>
  <si>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</si>
  <si>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</si>
  <si>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</si>
  <si>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</si>
  <si>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</si>
  <si>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</si>
  <si>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</si>
  <si>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</si>
  <si>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</si>
  <si>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</si>
  <si>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</si>
  <si>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</si>
  <si>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</si>
  <si>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</si>
  <si>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</si>
  <si>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</si>
  <si>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</si>
  <si>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</si>
  <si>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</si>
  <si>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</si>
  <si>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</si>
  <si>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</si>
  <si>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</si>
  <si>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</si>
  <si>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</si>
  <si>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</si>
  <si>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</si>
  <si>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</si>
  <si>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</si>
  <si>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</si>
  <si>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</si>
  <si>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</si>
  <si>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</si>
  <si>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</si>
  <si>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</si>
  <si>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</si>
  <si>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</si>
  <si>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</si>
  <si>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</si>
  <si>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</si>
  <si>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</si>
  <si>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</si>
  <si>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</si>
  <si>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</si>
  <si>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</si>
  <si>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</si>
  <si>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</si>
  <si>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</si>
  <si>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</si>
  <si>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</si>
  <si>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</si>
  <si>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</si>
  <si>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</si>
  <si>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</si>
  <si>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</si>
  <si>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</si>
  <si>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</si>
  <si>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</si>
  <si>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</si>
  <si>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</si>
  <si>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</si>
  <si>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</si>
  <si>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</si>
  <si>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</si>
  <si>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</si>
  <si>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</si>
  <si>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</si>
  <si>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</si>
  <si>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</si>
  <si>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</si>
  <si>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</si>
  <si>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</si>
  <si>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</si>
  <si>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</si>
  <si>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</si>
  <si>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</si>
  <si>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</si>
  <si>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</si>
  <si>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</si>
  <si>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</si>
  <si>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</si>
  <si>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</si>
  <si>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</si>
  <si>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</si>
  <si>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</si>
  <si>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</si>
  <si>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</si>
  <si>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</si>
  <si>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</si>
  <si>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</si>
  <si>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</si>
  <si>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</si>
  <si>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</si>
  <si>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</si>
  <si>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</si>
  <si>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</si>
  <si>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</si>
  <si>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</si>
  <si>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</si>
  <si>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</si>
  <si>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</si>
  <si>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</si>
  <si>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</si>
  <si>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</si>
  <si>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</si>
  <si>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</si>
  <si>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</si>
  <si>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</si>
  <si>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</si>
  <si>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</si>
  <si>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</si>
  <si>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</si>
  <si>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</si>
  <si>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</si>
  <si>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</si>
  <si>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</si>
  <si>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</si>
  <si>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</si>
  <si>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</si>
  <si>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</si>
  <si>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</si>
  <si>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</si>
  <si>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</si>
  <si>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</si>
  <si>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</si>
  <si>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</si>
  <si>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</si>
  <si>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</si>
  <si>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</si>
  <si>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</si>
  <si>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</si>
  <si>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</si>
  <si>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</si>
  <si>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</si>
  <si>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</si>
  <si>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</si>
  <si>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</si>
  <si>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</si>
  <si>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</si>
  <si>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</si>
  <si>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</si>
  <si>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</si>
  <si>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</si>
  <si>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</si>
  <si>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</si>
  <si>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</si>
  <si>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</si>
  <si>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</si>
  <si>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</si>
  <si>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</si>
  <si>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</si>
  <si>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</si>
  <si>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</si>
  <si>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</si>
  <si>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</si>
  <si>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</si>
  <si>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</si>
  <si>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</si>
  <si>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</si>
  <si>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</si>
  <si>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</si>
  <si>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</si>
  <si>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</si>
  <si>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</si>
  <si>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</si>
  <si>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</si>
  <si>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</si>
  <si>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</si>
  <si>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</si>
  <si>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</si>
  <si>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</si>
  <si>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</si>
  <si>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</si>
  <si>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</si>
  <si>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</si>
  <si>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</si>
  <si>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</si>
  <si>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</si>
  <si>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</si>
  <si>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</si>
  <si>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</si>
  <si>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</si>
  <si>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</si>
  <si>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</si>
  <si>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</si>
  <si>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</si>
  <si>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</si>
  <si>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</si>
  <si>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</si>
  <si>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</si>
  <si>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</si>
  <si>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</si>
  <si>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</si>
  <si>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</si>
  <si>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</si>
  <si>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</si>
  <si>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</si>
  <si>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</si>
  <si>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</si>
  <si>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</si>
  <si>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</si>
  <si>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</si>
  <si>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</si>
  <si>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</si>
  <si>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</si>
  <si>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</si>
  <si>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</si>
  <si>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</si>
  <si>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</si>
  <si>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</si>
  <si>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</si>
  <si>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</si>
  <si>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</si>
  <si>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</si>
  <si>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</si>
  <si>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</si>
  <si>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</si>
  <si>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</si>
  <si>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</si>
  <si>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</si>
  <si>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</si>
  <si>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</si>
  <si>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</si>
  <si>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</si>
  <si>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</si>
  <si>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</si>
  <si>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</si>
  <si>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</si>
  <si>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</si>
  <si>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</si>
  <si>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</si>
  <si>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</si>
  <si>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</si>
  <si>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</si>
  <si>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</si>
  <si>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</si>
  <si>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</si>
  <si>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</si>
  <si>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</si>
  <si>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</si>
  <si>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</si>
  <si>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</si>
  <si>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</si>
  <si>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</si>
  <si>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</si>
  <si>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</si>
  <si>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</si>
  <si>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</si>
  <si>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</si>
  <si>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</si>
  <si>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</si>
  <si>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</si>
  <si>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</si>
  <si>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</si>
  <si>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</si>
  <si>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</si>
  <si>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</si>
  <si>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</si>
  <si>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</si>
  <si>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</si>
  <si>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</si>
  <si>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</si>
  <si>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</si>
  <si>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</si>
  <si>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</si>
  <si>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</si>
  <si>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</si>
  <si>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</si>
  <si>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</si>
  <si>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</si>
  <si>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</si>
  <si>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</si>
  <si>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</si>
  <si>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</si>
  <si>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</si>
  <si>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</si>
  <si>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</si>
  <si>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</si>
  <si>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</si>
  <si>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</si>
  <si>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</si>
  <si>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</si>
  <si>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</si>
  <si>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</si>
  <si>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</si>
  <si>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</si>
  <si>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</si>
  <si>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</si>
  <si>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</si>
  <si>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</si>
  <si>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</si>
  <si>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</si>
  <si>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</si>
  <si>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</si>
  <si>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</si>
  <si>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</si>
  <si>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</si>
  <si>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</si>
  <si>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</si>
  <si>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</si>
  <si>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</si>
  <si>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</si>
  <si>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</si>
  <si>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</si>
  <si>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</si>
  <si>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</si>
  <si>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</si>
  <si>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</si>
  <si>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</si>
  <si>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</si>
  <si>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</si>
  <si>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</si>
  <si>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</si>
  <si>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</si>
  <si>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</si>
  <si>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</si>
  <si>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</si>
  <si>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</si>
  <si>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</si>
  <si>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</si>
  <si>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</si>
  <si>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</si>
  <si>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</si>
  <si>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</si>
  <si>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</si>
  <si>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</si>
  <si>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</si>
  <si>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</si>
  <si>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</si>
  <si>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</si>
  <si>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</si>
  <si>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</si>
  <si>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</si>
  <si>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</si>
  <si>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</si>
  <si>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</si>
  <si>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</si>
  <si>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</si>
  <si>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</si>
  <si>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</si>
  <si>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</si>
  <si>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</si>
  <si>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</si>
  <si>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</si>
  <si>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</si>
  <si>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</si>
  <si>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</si>
  <si>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</si>
  <si>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</si>
  <si>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</si>
  <si>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</si>
  <si>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</si>
  <si>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</si>
  <si>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</si>
  <si>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</si>
  <si>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</si>
  <si>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</si>
  <si>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</si>
  <si>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</si>
  <si>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</si>
  <si>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</si>
  <si>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</si>
  <si>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</si>
  <si>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</si>
  <si>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</si>
  <si>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</si>
  <si>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</si>
  <si>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</si>
  <si>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</si>
  <si>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</si>
  <si>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</si>
  <si>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</si>
  <si>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</si>
  <si>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</si>
  <si>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</si>
  <si>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</si>
  <si>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</si>
  <si>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</si>
  <si>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</si>
  <si>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</si>
  <si>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</si>
  <si>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</si>
  <si>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</si>
  <si>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</si>
  <si>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</si>
  <si>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</si>
  <si>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</si>
  <si>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</si>
  <si>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</si>
  <si>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</si>
  <si>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</si>
  <si>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</si>
  <si>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</si>
  <si>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</si>
  <si>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</si>
  <si>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</si>
  <si>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</si>
  <si>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</si>
  <si>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</si>
  <si>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</si>
  <si>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</si>
  <si>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</si>
  <si>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</si>
  <si>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</si>
  <si>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</si>
  <si>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</si>
  <si>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</si>
  <si>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</si>
  <si>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</si>
  <si>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</si>
  <si>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</si>
  <si>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</si>
  <si>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</si>
  <si>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</si>
  <si>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</si>
  <si>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</si>
  <si>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</si>
  <si>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</si>
  <si>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</si>
  <si>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</si>
  <si>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</si>
  <si>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</si>
  <si>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</si>
  <si>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</si>
  <si>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</si>
  <si>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</si>
  <si>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</si>
  <si>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</si>
  <si>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</si>
  <si>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</si>
  <si>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</si>
  <si>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</si>
  <si>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</si>
  <si>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</si>
  <si>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</si>
  <si>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</si>
  <si>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</si>
  <si>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</si>
  <si>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</si>
  <si>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</si>
  <si>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</si>
  <si>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</si>
  <si>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</si>
  <si>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</si>
  <si>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</si>
  <si>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</si>
  <si>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</si>
  <si>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</si>
  <si>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</si>
  <si>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</si>
  <si>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</si>
  <si>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</si>
  <si>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</si>
  <si>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</si>
  <si>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</si>
  <si>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</si>
  <si>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</si>
  <si>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</si>
  <si>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</si>
  <si>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</si>
  <si>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</si>
  <si>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</si>
  <si>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</si>
  <si>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</si>
  <si>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</si>
  <si>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</si>
  <si>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</si>
  <si>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</si>
  <si>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</si>
  <si>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</si>
  <si>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</si>
  <si>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</si>
  <si>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</si>
  <si>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</si>
  <si>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</si>
  <si>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</si>
  <si>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</si>
  <si>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</si>
  <si>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</si>
  <si>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</si>
  <si>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</si>
  <si>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</si>
  <si>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</si>
  <si>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</si>
  <si>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</si>
  <si>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</si>
  <si>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</si>
  <si>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</si>
  <si>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</si>
  <si>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</si>
  <si>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</si>
  <si>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</si>
  <si>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</si>
  <si>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</si>
  <si>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</si>
  <si>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</si>
  <si>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</si>
  <si>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</si>
  <si>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</si>
  <si>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</si>
  <si>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</si>
  <si>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</si>
  <si>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</si>
  <si>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</si>
  <si>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</si>
  <si>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</si>
  <si>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</si>
  <si>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</si>
  <si>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</si>
  <si>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</si>
  <si>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</si>
  <si>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</si>
  <si>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</si>
  <si>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</si>
  <si>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</si>
  <si>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</si>
  <si>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</si>
  <si>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</si>
  <si>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</si>
  <si>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</si>
  <si>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</si>
  <si>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</si>
  <si>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</si>
  <si>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</si>
  <si>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</si>
  <si>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</si>
  <si>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</si>
  <si>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</si>
  <si>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</si>
  <si>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</si>
  <si>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</si>
  <si>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</si>
  <si>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</si>
  <si>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</si>
  <si>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</si>
  <si>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</si>
  <si>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</si>
  <si>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</si>
  <si>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</si>
  <si>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</si>
  <si>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</si>
  <si>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</si>
  <si>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</si>
  <si>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</si>
  <si>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</si>
  <si>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</si>
  <si>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</si>
  <si>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</si>
  <si>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</si>
  <si>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</si>
  <si>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</si>
  <si>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</si>
  <si>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</si>
  <si>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</si>
  <si>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</si>
  <si>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</si>
  <si>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</si>
  <si>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</si>
  <si>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</si>
  <si>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</si>
  <si>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</si>
  <si>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</si>
  <si>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</si>
  <si>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</si>
  <si>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</si>
  <si>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</si>
  <si>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</si>
  <si>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</si>
  <si>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</si>
  <si>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</si>
  <si>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</si>
  <si>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</si>
  <si>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</si>
  <si>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</si>
  <si>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</si>
  <si>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</si>
  <si>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</si>
  <si>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</si>
  <si>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</si>
  <si>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</si>
  <si>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</si>
  <si>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</si>
  <si>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</si>
  <si>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</si>
  <si>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</si>
  <si>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</si>
  <si>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</si>
  <si>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</si>
  <si>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</si>
  <si>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</si>
  <si>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</si>
  <si>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</si>
  <si>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</si>
  <si>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</si>
  <si>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</si>
  <si>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</si>
  <si>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</si>
  <si>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</si>
  <si>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</si>
  <si>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</si>
  <si>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</si>
  <si>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</si>
  <si>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</si>
  <si>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</si>
  <si>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</si>
  <si>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</si>
  <si>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</si>
  <si>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</si>
  <si>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</si>
  <si>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</si>
  <si>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</si>
  <si>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</si>
  <si>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</si>
  <si>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</si>
  <si>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</si>
  <si>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</si>
  <si>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</si>
  <si>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</si>
  <si>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</si>
  <si>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</si>
  <si>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</si>
  <si>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</si>
  <si>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</si>
  <si>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</si>
  <si>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</si>
  <si>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</si>
  <si>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</si>
  <si>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</si>
  <si>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</si>
  <si>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</si>
  <si>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</si>
  <si>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</si>
  <si>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</si>
  <si>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</si>
  <si>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</si>
  <si>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</si>
  <si>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</si>
  <si>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</si>
  <si>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</si>
  <si>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</si>
  <si>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</si>
  <si>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</si>
  <si>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</si>
  <si>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</si>
  <si>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</si>
  <si>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</si>
  <si>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</si>
  <si>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</si>
  <si>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</si>
  <si>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</si>
  <si>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</si>
  <si>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</si>
  <si>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</si>
  <si>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</si>
  <si>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</si>
  <si>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</si>
  <si>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</si>
  <si>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</si>
  <si>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</si>
  <si>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</si>
  <si>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</si>
  <si>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</si>
  <si>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</si>
  <si>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</si>
  <si>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</si>
  <si>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</si>
  <si>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</si>
  <si>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</si>
  <si>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</si>
  <si>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</si>
  <si>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</si>
  <si>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</si>
  <si>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</si>
  <si>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</si>
  <si>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</si>
  <si>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</si>
  <si>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</si>
  <si>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</si>
  <si>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</si>
  <si>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</si>
  <si>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</si>
  <si>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</si>
  <si>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</si>
  <si>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</si>
  <si>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</si>
  <si>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</si>
  <si>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</si>
  <si>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</si>
  <si>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</si>
  <si>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</si>
  <si>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</si>
  <si>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</si>
  <si>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</si>
  <si>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</si>
  <si>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</si>
  <si>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</si>
  <si>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</si>
  <si>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</si>
  <si>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</si>
  <si>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</si>
  <si>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</si>
  <si>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</si>
  <si>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</si>
  <si>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</si>
  <si>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</si>
  <si>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</si>
  <si>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</si>
  <si>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</si>
  <si>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</si>
  <si>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</si>
  <si>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</si>
  <si>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</si>
  <si>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</si>
  <si>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</si>
  <si>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</si>
  <si>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</si>
  <si>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</si>
  <si>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</si>
  <si>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</si>
  <si>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</si>
  <si>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</si>
  <si>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</si>
  <si>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</si>
  <si>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</si>
  <si>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</si>
  <si>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</si>
  <si>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</si>
  <si>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</si>
  <si>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</si>
  <si>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</si>
  <si>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</si>
  <si>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</si>
  <si>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</si>
  <si>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</si>
  <si>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</si>
  <si>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</si>
  <si>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</si>
  <si>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</si>
  <si>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</si>
  <si>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</si>
  <si>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</si>
  <si>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</si>
  <si>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</si>
  <si>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</si>
  <si>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</si>
  <si>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</si>
  <si>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</si>
  <si>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</si>
  <si>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</si>
  <si>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</si>
  <si>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</si>
  <si>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</si>
  <si>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</si>
  <si>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</si>
  <si>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</si>
  <si>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</si>
  <si>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</si>
  <si>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</si>
  <si>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</si>
  <si>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</si>
  <si>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</si>
  <si>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</si>
  <si>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</si>
  <si>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</si>
  <si>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</si>
  <si>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</si>
  <si>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</si>
  <si>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</si>
  <si>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</si>
  <si>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</si>
  <si>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</si>
  <si>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</si>
  <si>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</si>
  <si>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</si>
  <si>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</si>
  <si>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</si>
  <si>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</si>
  <si>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</si>
  <si>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</si>
  <si>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</si>
  <si>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</si>
  <si>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</si>
  <si>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</si>
  <si>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</si>
  <si>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</si>
  <si>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</si>
  <si>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</si>
  <si>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</si>
  <si>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</si>
  <si>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</si>
  <si>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</si>
  <si>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</si>
  <si>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</si>
  <si>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</si>
  <si>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</si>
  <si>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</si>
  <si>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</si>
  <si>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</si>
  <si>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</si>
  <si>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</si>
  <si>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</si>
  <si>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</si>
  <si>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</si>
  <si>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</si>
  <si>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</si>
  <si>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</si>
  <si>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</si>
  <si>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</si>
  <si>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</si>
  <si>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</si>
  <si>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</si>
  <si>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</si>
  <si>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</si>
  <si>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</si>
  <si>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</si>
  <si>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</si>
  <si>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</si>
  <si>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</si>
  <si>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</si>
  <si>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</si>
  <si>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</si>
  <si>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</si>
  <si>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</si>
  <si>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</si>
  <si>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</si>
  <si>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</si>
  <si>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</si>
  <si>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</si>
  <si>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</si>
  <si>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</si>
  <si>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</si>
  <si>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</si>
  <si>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</si>
  <si>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</si>
  <si>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</si>
  <si>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</si>
  <si>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</si>
  <si>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</si>
  <si>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</si>
  <si>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</si>
  <si>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</si>
  <si>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</si>
  <si>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</si>
  <si>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</si>
  <si>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</si>
  <si>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</si>
  <si>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</si>
  <si>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</si>
  <si>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</si>
  <si>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</si>
  <si>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</si>
  <si>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</si>
  <si>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</si>
  <si>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</si>
  <si>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</si>
  <si>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</si>
  <si>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</si>
  <si>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</si>
  <si>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</si>
  <si>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</si>
  <si>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</si>
  <si>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</si>
  <si>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</si>
  <si>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</si>
  <si>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</si>
  <si>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</si>
  <si>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</si>
  <si>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</si>
  <si>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</si>
  <si>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</si>
  <si>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</si>
  <si>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</si>
  <si>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</si>
  <si>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</si>
  <si>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</si>
  <si>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</si>
  <si>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</si>
  <si>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</si>
  <si>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</si>
  <si>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</si>
  <si>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</si>
  <si>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</si>
  <si>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</si>
  <si>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</si>
  <si>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</si>
  <si>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</si>
  <si>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</si>
  <si>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</si>
  <si>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</si>
  <si>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</si>
  <si>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</si>
  <si>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</si>
  <si>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</si>
  <si>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</si>
  <si>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</si>
  <si>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</si>
  <si>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</si>
  <si>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</si>
  <si>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</si>
  <si>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</si>
  <si>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</si>
  <si>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</si>
  <si>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</si>
  <si>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</si>
  <si>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</si>
  <si>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</si>
  <si>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</si>
  <si>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</si>
  <si>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</si>
  <si>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</si>
  <si>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</si>
  <si>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</si>
  <si>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</si>
  <si>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</si>
  <si>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</si>
  <si>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</si>
  <si>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</si>
  <si>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</si>
  <si>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</si>
  <si>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</si>
  <si>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</si>
  <si>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</si>
  <si>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</si>
  <si>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</si>
  <si>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</si>
  <si>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</si>
  <si>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</si>
  <si>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</si>
  <si>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</si>
  <si>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</si>
  <si>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</si>
  <si>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</si>
  <si>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</si>
  <si>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</si>
  <si>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</si>
  <si>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</si>
  <si>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</si>
  <si>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</si>
  <si>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</si>
  <si>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</si>
  <si>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</si>
  <si>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</si>
  <si>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</si>
  <si>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</si>
  <si>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</si>
  <si>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</si>
  <si>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</si>
  <si>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</si>
  <si>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</si>
  <si>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</si>
  <si>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</si>
  <si>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</si>
  <si>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</si>
  <si>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</si>
  <si>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</si>
  <si>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</si>
  <si>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</si>
  <si>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</si>
  <si>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</si>
  <si>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</si>
  <si>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</si>
  <si>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</si>
  <si>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</si>
  <si>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</si>
  <si>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</si>
  <si>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</si>
  <si>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</si>
  <si>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</si>
  <si>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</si>
  <si>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</si>
  <si>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</si>
  <si>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</si>
  <si>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</si>
  <si>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</si>
  <si>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</si>
  <si>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</si>
  <si>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</si>
  <si>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</si>
  <si>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</si>
  <si>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</si>
  <si>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</si>
  <si>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</si>
  <si>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</si>
  <si>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</si>
  <si>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</si>
  <si>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</si>
  <si>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</si>
  <si>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</si>
  <si>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</si>
  <si>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</si>
  <si>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</si>
  <si>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</si>
  <si>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</si>
  <si>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</si>
  <si>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</si>
  <si>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</si>
  <si>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</si>
  <si>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</si>
  <si>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</si>
  <si>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</si>
  <si>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</si>
  <si>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</si>
  <si>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</si>
  <si>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</si>
  <si>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</si>
  <si>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</si>
  <si>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</si>
  <si>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</si>
  <si>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</si>
  <si>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</si>
  <si>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</si>
  <si>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</si>
  <si>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</si>
  <si>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</si>
  <si>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</si>
  <si>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</si>
  <si>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</si>
  <si>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</si>
  <si>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</si>
  <si>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</si>
  <si>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</si>
  <si>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</si>
  <si>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</si>
  <si>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</si>
  <si>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</si>
  <si>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</si>
  <si>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</si>
  <si>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</si>
  <si>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</si>
  <si>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</si>
  <si>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</si>
  <si>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</si>
  <si>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</si>
  <si>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</si>
  <si>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</si>
  <si>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</si>
  <si>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</si>
  <si>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</si>
  <si>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</si>
  <si>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</si>
  <si>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</si>
  <si>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</si>
  <si>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</si>
  <si>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</si>
  <si>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</si>
  <si>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</si>
  <si>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</si>
  <si>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</si>
  <si>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</si>
  <si>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</si>
  <si>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</si>
  <si>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</si>
  <si>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</si>
  <si>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</si>
  <si>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</si>
  <si>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</si>
  <si>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</si>
  <si>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</si>
  <si>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</si>
  <si>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</si>
  <si>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</si>
  <si>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</si>
  <si>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</si>
  <si>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</si>
  <si>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</si>
  <si>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</si>
  <si>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</si>
  <si>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</si>
  <si>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</si>
  <si>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</si>
  <si>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</si>
  <si>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</si>
  <si>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</si>
  <si>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</si>
  <si>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</si>
  <si>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</si>
  <si>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</si>
  <si>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</si>
  <si>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</si>
  <si>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</si>
  <si>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</si>
  <si>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</si>
  <si>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</si>
  <si>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</si>
  <si>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</si>
  <si>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</si>
  <si>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</si>
  <si>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</si>
  <si>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</si>
  <si>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</si>
  <si>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</si>
  <si>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</si>
  <si>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</si>
  <si>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</si>
  <si>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</si>
  <si>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</si>
  <si>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</si>
  <si>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</si>
  <si>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</si>
  <si>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</si>
  <si>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</si>
  <si>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</si>
  <si>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</si>
  <si>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</si>
  <si>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</si>
  <si>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</si>
  <si>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</si>
  <si>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</si>
  <si>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</si>
  <si>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</si>
  <si>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</si>
  <si>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</si>
  <si>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</si>
  <si>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</si>
  <si>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</si>
  <si>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</si>
  <si>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</si>
  <si>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</si>
  <si>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</si>
  <si>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</si>
  <si>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</si>
  <si>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</si>
  <si>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</si>
  <si>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</si>
  <si>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</si>
  <si>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</si>
  <si>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</si>
  <si>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</si>
  <si>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</si>
  <si>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</si>
  <si>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</si>
  <si>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</si>
  <si>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</si>
  <si>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</si>
  <si>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</si>
  <si>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</si>
  <si>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</si>
  <si>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</si>
  <si>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</si>
  <si>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</si>
  <si>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</si>
  <si>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</si>
  <si>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</si>
  <si>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</si>
  <si>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</si>
  <si>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</si>
  <si>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</si>
  <si>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</si>
  <si>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</si>
  <si>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</si>
  <si>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</si>
  <si>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</si>
  <si>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</si>
  <si>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</si>
  <si>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</si>
  <si>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</si>
  <si>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</si>
  <si>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</si>
  <si>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</si>
  <si>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</si>
  <si>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</si>
  <si>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</si>
  <si>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</si>
  <si>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</si>
  <si>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</si>
  <si>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</si>
  <si>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</si>
  <si>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</si>
  <si>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</si>
  <si>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</si>
  <si>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</si>
  <si>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</si>
  <si>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</si>
  <si>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</si>
  <si>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</si>
  <si>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</si>
  <si>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</si>
  <si>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</si>
  <si>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</si>
  <si>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</si>
  <si>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</si>
  <si>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</si>
  <si>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</si>
  <si>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</si>
  <si>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</si>
  <si>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</si>
  <si>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</si>
  <si>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</si>
  <si>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</si>
  <si>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</si>
  <si>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</si>
  <si>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</si>
  <si>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</si>
  <si>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</si>
  <si>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</si>
  <si>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</si>
  <si>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</si>
  <si>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</si>
  <si>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</si>
  <si>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</si>
  <si>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</si>
  <si>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</si>
  <si>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</si>
  <si>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</si>
  <si>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</si>
  <si>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</si>
  <si>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</si>
  <si>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</si>
  <si>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</si>
  <si>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</si>
  <si>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</si>
  <si>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</si>
  <si>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</si>
  <si>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</si>
  <si>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</si>
  <si>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</si>
  <si>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</si>
  <si>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</si>
  <si>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</si>
  <si>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</si>
  <si>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</si>
  <si>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</si>
  <si>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</si>
  <si>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</si>
  <si>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</si>
  <si>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</si>
  <si>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</si>
  <si>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</si>
  <si>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</si>
  <si>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</si>
  <si>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</si>
  <si>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</si>
  <si>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</si>
  <si>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</si>
  <si>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</si>
  <si>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</si>
  <si>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</si>
  <si>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</si>
  <si>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</si>
  <si>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</si>
  <si>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</si>
  <si>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</si>
  <si>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</si>
  <si>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</si>
  <si>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</si>
  <si>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</si>
  <si>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</si>
  <si>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</si>
  <si>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</si>
  <si>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</si>
  <si>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</si>
  <si>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</si>
  <si>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</si>
  <si>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</si>
  <si>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</si>
  <si>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</si>
  <si>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</si>
  <si>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</si>
  <si>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</si>
  <si>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</si>
  <si>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</si>
  <si>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</si>
  <si>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</si>
  <si>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</si>
  <si>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</si>
  <si>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</si>
  <si>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</si>
  <si>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</si>
  <si>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</si>
  <si>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</si>
  <si>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</si>
  <si>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</si>
  <si>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</si>
  <si>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</si>
  <si>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</si>
  <si>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</si>
  <si>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</si>
  <si>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</si>
  <si>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</si>
  <si>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</si>
  <si>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</si>
  <si>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</si>
  <si>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</si>
  <si>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</si>
  <si>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</si>
  <si>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</si>
  <si>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</si>
  <si>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</si>
  <si>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</si>
  <si>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</si>
  <si>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</si>
  <si>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</si>
  <si>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</si>
  <si>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</si>
  <si>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</si>
  <si>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</si>
  <si>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</si>
  <si>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</si>
  <si>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</si>
  <si>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</si>
  <si>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</si>
  <si>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</si>
  <si>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</si>
  <si>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</si>
  <si>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</si>
  <si>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</si>
  <si>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</si>
  <si>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</si>
  <si>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</si>
  <si>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</si>
  <si>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</si>
  <si>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</si>
  <si>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</si>
  <si>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</si>
  <si>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</si>
  <si>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</si>
  <si>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</si>
  <si>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</si>
  <si>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</si>
  <si>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</si>
  <si>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</si>
  <si>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</si>
  <si>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</si>
  <si>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</si>
  <si>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</si>
  <si>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</si>
  <si>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</si>
  <si>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</si>
  <si>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</si>
  <si>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</si>
  <si>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</si>
  <si>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</si>
  <si>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</si>
  <si>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</si>
  <si>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</si>
  <si>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</si>
  <si>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</si>
  <si>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</si>
  <si>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</si>
  <si>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</si>
  <si>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</si>
  <si>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</si>
  <si>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</si>
  <si>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</si>
  <si>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</si>
  <si>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</si>
  <si>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</si>
  <si>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</si>
  <si>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</si>
  <si>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</si>
  <si>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</si>
  <si>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</si>
  <si>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</si>
  <si>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</si>
  <si>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</si>
  <si>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</si>
  <si>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</si>
  <si>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</si>
  <si>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</si>
  <si>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</si>
  <si>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</si>
  <si>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</si>
  <si>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</si>
  <si>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</si>
  <si>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</si>
  <si>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</si>
  <si>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</si>
  <si>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</si>
  <si>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</si>
  <si>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</si>
  <si>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</si>
  <si>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</si>
  <si>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</si>
  <si>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</si>
  <si>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</si>
  <si>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</si>
  <si>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</si>
  <si>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</si>
  <si>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</si>
  <si>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</si>
  <si>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</si>
  <si>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</si>
  <si>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</si>
  <si>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</si>
  <si>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</si>
  <si>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</si>
  <si>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</si>
  <si>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</si>
  <si>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</si>
  <si>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</si>
  <si>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</si>
  <si>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</si>
  <si>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</si>
  <si>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</si>
  <si>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</si>
  <si>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</si>
  <si>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</si>
  <si>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</si>
  <si>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</si>
  <si>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</si>
  <si>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</si>
  <si>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</si>
  <si>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</si>
  <si>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</si>
  <si>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</si>
  <si>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</si>
  <si>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</si>
  <si>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</si>
  <si>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</si>
  <si>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</si>
  <si>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</si>
  <si>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</si>
  <si>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</si>
  <si>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</si>
  <si>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</si>
  <si>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</si>
  <si>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</si>
  <si>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</si>
  <si>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</si>
  <si>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</si>
  <si>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</si>
  <si>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</si>
  <si>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</si>
  <si>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</si>
  <si>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</si>
  <si>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</si>
  <si>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</si>
  <si>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</si>
  <si>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</si>
  <si>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</si>
  <si>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</si>
  <si>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</si>
  <si>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</si>
  <si>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</si>
  <si>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</si>
  <si>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</si>
  <si>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</si>
  <si>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</si>
  <si>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</si>
  <si>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</si>
  <si>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</si>
  <si>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</si>
  <si>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</si>
  <si>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</si>
  <si>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</si>
  <si>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</si>
  <si>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</si>
  <si>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</si>
  <si>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</si>
  <si>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</si>
  <si>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</si>
  <si>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</si>
  <si>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</si>
  <si>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</si>
  <si>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</si>
  <si>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</si>
  <si>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</si>
  <si>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</si>
  <si>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</si>
  <si>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</si>
  <si>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</si>
  <si>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</si>
  <si>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</si>
  <si>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</si>
  <si>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</si>
  <si>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</si>
  <si>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</si>
  <si>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</si>
  <si>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</si>
  <si>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</si>
  <si>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</si>
  <si>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</si>
  <si>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</si>
  <si>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</si>
  <si>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</si>
  <si>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</si>
  <si>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</si>
  <si>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</si>
  <si>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</si>
  <si>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</si>
  <si>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</si>
  <si>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</si>
  <si>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</si>
  <si>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</si>
  <si>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</si>
  <si>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</si>
  <si>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</si>
  <si>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</si>
  <si>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</si>
  <si>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</si>
  <si>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</si>
  <si>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</si>
  <si>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</si>
  <si>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</si>
  <si>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</si>
  <si>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</si>
  <si>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</si>
  <si>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</si>
  <si>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</si>
  <si>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</si>
  <si>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</si>
  <si>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</si>
  <si>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</si>
  <si>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</si>
  <si>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</si>
  <si>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</si>
  <si>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</si>
  <si>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</si>
  <si>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</si>
  <si>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</si>
  <si>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</si>
  <si>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</si>
  <si>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</si>
  <si>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</si>
  <si>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</si>
  <si>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</si>
  <si>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</si>
  <si>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</si>
  <si>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</si>
  <si>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</si>
  <si>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</si>
  <si>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</si>
  <si>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</si>
  <si>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</si>
  <si>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</si>
  <si>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</si>
  <si>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</si>
  <si>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</si>
  <si>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</si>
  <si>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</si>
  <si>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</si>
  <si>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</si>
  <si>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</si>
  <si>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</si>
  <si>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</si>
  <si>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</si>
  <si>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</si>
  <si>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</si>
  <si>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</si>
  <si>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</si>
  <si>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</si>
  <si>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</si>
  <si>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</si>
  <si>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</si>
  <si>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</si>
  <si>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</si>
  <si>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</si>
  <si>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</si>
  <si>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</si>
  <si>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</si>
  <si>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</si>
  <si>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</si>
  <si>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</si>
  <si>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</si>
  <si>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</si>
  <si>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</si>
  <si>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</si>
  <si>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</si>
  <si>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</si>
  <si>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</si>
  <si>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</si>
  <si>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</si>
  <si>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</si>
  <si>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</si>
  <si>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</si>
  <si>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</si>
  <si>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</si>
  <si>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</si>
  <si>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</si>
  <si>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</si>
  <si>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</si>
  <si>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</si>
  <si>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</si>
  <si>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</si>
  <si>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</si>
  <si>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</si>
  <si>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</si>
  <si>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</si>
  <si>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</si>
  <si>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</si>
  <si>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</si>
  <si>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</si>
  <si>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</si>
  <si>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</si>
  <si>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</si>
  <si>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</si>
  <si>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</si>
  <si>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</si>
  <si>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</si>
  <si>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</si>
  <si>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</si>
  <si>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</si>
  <si>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</si>
  <si>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</si>
  <si>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</si>
  <si>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</si>
  <si>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</si>
  <si>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</si>
  <si>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</si>
  <si>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</si>
  <si>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</si>
  <si>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</si>
  <si>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</si>
  <si>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</si>
  <si>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</si>
  <si>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</si>
  <si>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</si>
  <si>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</si>
  <si>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</si>
  <si>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</si>
  <si>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</si>
  <si>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</si>
  <si>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</si>
  <si>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</si>
  <si>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</si>
  <si>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</si>
  <si>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</si>
  <si>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</si>
  <si>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</si>
  <si>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</si>
  <si>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</si>
  <si>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</si>
  <si>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</si>
  <si>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</si>
  <si>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</si>
  <si>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</si>
  <si>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</si>
  <si>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</si>
  <si>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</si>
  <si>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</si>
  <si>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</si>
  <si>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</si>
  <si>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</si>
  <si>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</si>
  <si>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</si>
  <si>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</si>
  <si>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</si>
  <si>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</si>
  <si>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</si>
  <si>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</si>
  <si>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</si>
  <si>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</si>
  <si>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</si>
  <si>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</si>
  <si>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</si>
  <si>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</si>
  <si>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</si>
  <si>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</si>
  <si>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</si>
  <si>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</si>
  <si>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</si>
  <si>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</si>
  <si>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</si>
  <si>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</si>
  <si>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</si>
  <si>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</si>
  <si>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</si>
  <si>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</si>
  <si>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</si>
  <si>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</si>
  <si>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</si>
  <si>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</si>
  <si>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</si>
  <si>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</si>
  <si>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</si>
  <si>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</si>
  <si>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</si>
  <si>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</si>
  <si>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</si>
  <si>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</si>
  <si>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</si>
  <si>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</si>
  <si>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</si>
  <si>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</si>
  <si>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</si>
  <si>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</si>
  <si>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</si>
  <si>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</si>
  <si>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</si>
  <si>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</si>
  <si>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</si>
  <si>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</si>
  <si>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</si>
  <si>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</si>
  <si>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</si>
  <si>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</si>
  <si>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</si>
  <si>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</si>
  <si>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</si>
  <si>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</si>
  <si>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</si>
  <si>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</si>
  <si>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</si>
  <si>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</si>
  <si>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</si>
  <si>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</si>
  <si>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</si>
  <si>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</si>
  <si>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</si>
  <si>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</si>
  <si>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</si>
  <si>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</si>
  <si>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</si>
  <si>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</si>
  <si>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</si>
  <si>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</si>
  <si>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</si>
  <si>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</si>
  <si>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</si>
  <si>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</si>
  <si>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</si>
  <si>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</si>
  <si>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</si>
  <si>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</si>
  <si>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</si>
  <si>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</si>
  <si>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</si>
  <si>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</si>
  <si>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</si>
  <si>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</si>
  <si>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</si>
  <si>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</si>
  <si>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</si>
  <si>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</si>
  <si>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</si>
  <si>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</si>
  <si>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</si>
  <si>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</si>
  <si>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</si>
  <si>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</si>
  <si>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</si>
  <si>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</si>
  <si>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</si>
  <si>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</si>
  <si>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</si>
  <si>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</si>
  <si>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</si>
  <si>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</si>
  <si>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</si>
  <si>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</si>
  <si>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</si>
  <si>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</si>
  <si>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</si>
  <si>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</si>
  <si>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</si>
  <si>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</si>
  <si>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</si>
  <si>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</si>
  <si>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</si>
  <si>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</si>
  <si>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</si>
  <si>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</si>
  <si>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</si>
  <si>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</si>
  <si>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</si>
  <si>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</si>
  <si>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</si>
  <si>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</si>
  <si>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</si>
  <si>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</si>
  <si>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</si>
  <si>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</si>
  <si>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</si>
  <si>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</si>
  <si>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</si>
  <si>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</si>
  <si>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</si>
  <si>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</si>
  <si>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</si>
  <si>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</si>
  <si>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</si>
  <si>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</si>
  <si>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</si>
  <si>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</si>
  <si>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</si>
  <si>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</si>
  <si>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</si>
  <si>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</si>
  <si>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</si>
  <si>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</si>
  <si>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</si>
  <si>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</si>
  <si>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</si>
  <si>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</si>
  <si>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</si>
  <si>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</si>
  <si>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</si>
  <si>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</si>
  <si>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</si>
  <si>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</si>
  <si>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</si>
  <si>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</si>
  <si>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</si>
  <si>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</si>
  <si>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</si>
  <si>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</si>
  <si>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</si>
  <si>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</si>
  <si>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</si>
  <si>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</si>
  <si>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</si>
  <si>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</si>
  <si>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</si>
  <si>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</si>
  <si>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</si>
  <si>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</si>
  <si>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</si>
  <si>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</si>
  <si>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</si>
  <si>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</si>
  <si>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</si>
  <si>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</si>
  <si>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</si>
  <si>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</si>
  <si>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</si>
  <si>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</si>
  <si>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</si>
  <si>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</si>
  <si>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</si>
  <si>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</si>
  <si>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</si>
  <si>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</si>
  <si>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</si>
  <si>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</si>
  <si>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</si>
  <si>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</si>
  <si>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</si>
  <si>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</si>
  <si>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</si>
  <si>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</si>
  <si>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</si>
  <si>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</si>
  <si>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</si>
  <si>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</si>
  <si>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</si>
  <si>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</si>
  <si>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</si>
  <si>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</si>
  <si>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</si>
  <si>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</si>
  <si>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</si>
  <si>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</si>
  <si>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</si>
  <si>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</si>
  <si>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</si>
  <si>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</si>
  <si>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</si>
  <si>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</si>
  <si>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</si>
  <si>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</si>
  <si>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</si>
  <si>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</si>
  <si>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</si>
  <si>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</si>
  <si>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</si>
  <si>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</si>
  <si>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</si>
  <si>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</si>
  <si>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</si>
  <si>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</si>
  <si>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</si>
  <si>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</si>
  <si>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</si>
  <si>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</si>
  <si>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</si>
  <si>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</si>
  <si>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</si>
  <si>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</si>
  <si>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</si>
  <si>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</si>
  <si>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</si>
  <si>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</si>
  <si>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</si>
  <si>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</si>
  <si>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</si>
  <si>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</si>
  <si>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</si>
  <si>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</si>
  <si>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</si>
  <si>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</si>
  <si>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</si>
  <si>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</si>
  <si>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</si>
  <si>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</si>
  <si>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</si>
  <si>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</si>
  <si>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</si>
  <si>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</si>
  <si>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</si>
  <si>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</si>
  <si>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</si>
  <si>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</si>
  <si>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</si>
  <si>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</si>
  <si>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</si>
  <si>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</si>
  <si>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</si>
  <si>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</si>
  <si>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</si>
  <si>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</si>
  <si>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</si>
  <si>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</si>
  <si>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</si>
  <si>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</si>
  <si>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</si>
  <si>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</si>
  <si>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</si>
  <si>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</si>
  <si>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</si>
  <si>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</si>
  <si>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</si>
  <si>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</si>
  <si>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</si>
  <si>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</si>
  <si>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</si>
  <si>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</si>
  <si>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</si>
  <si>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</si>
  <si>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</si>
  <si>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</si>
  <si>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</si>
  <si>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</si>
  <si>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</si>
  <si>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</si>
  <si>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</si>
  <si>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</si>
  <si>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</si>
  <si>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</si>
  <si>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</si>
  <si>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</si>
  <si>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</si>
  <si>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</si>
  <si>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</si>
  <si>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</si>
  <si>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</si>
  <si>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</si>
  <si>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</si>
  <si>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</si>
  <si>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</si>
  <si>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</si>
  <si>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</si>
  <si>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</si>
  <si>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</si>
  <si>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</si>
  <si>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</si>
  <si>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</si>
  <si>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</si>
  <si>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</si>
  <si>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</si>
  <si>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</si>
  <si>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</si>
  <si>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</si>
  <si>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</si>
  <si>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</si>
  <si>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</si>
  <si>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</si>
  <si>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</si>
  <si>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</si>
  <si>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</si>
  <si>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</si>
  <si>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</si>
  <si>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</si>
  <si>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</si>
  <si>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</si>
  <si>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</si>
  <si>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</si>
  <si>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</si>
  <si>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</si>
  <si>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</si>
  <si>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</si>
  <si>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</si>
  <si>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</si>
  <si>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</si>
  <si>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</si>
  <si>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</si>
  <si>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</si>
  <si>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</si>
  <si>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</si>
  <si>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</si>
  <si>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</si>
  <si>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</si>
  <si>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</si>
  <si>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</si>
  <si>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</si>
  <si>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</si>
  <si>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</si>
  <si>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</si>
  <si>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</si>
  <si>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</si>
  <si>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</si>
  <si>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</si>
  <si>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</si>
  <si>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</si>
  <si>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</si>
  <si>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</si>
  <si>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</si>
  <si>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</si>
  <si>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</si>
  <si>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</si>
  <si>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</si>
  <si>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</si>
  <si>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</si>
  <si>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</si>
  <si>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</si>
  <si>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</si>
  <si>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</si>
  <si>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</si>
  <si>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</si>
  <si>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</si>
  <si>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</si>
  <si>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</si>
  <si>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</si>
  <si>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</si>
  <si>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</si>
  <si>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</si>
  <si>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</si>
  <si>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</si>
  <si>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</si>
  <si>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</si>
  <si>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</si>
  <si>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</si>
  <si>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</si>
  <si>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</si>
  <si>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</si>
  <si>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</si>
  <si>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</si>
  <si>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</si>
  <si>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</si>
  <si>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</si>
  <si>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</si>
  <si>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</si>
  <si>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</si>
  <si>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</si>
  <si>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</si>
  <si>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</si>
  <si>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</si>
  <si>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</si>
  <si>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</si>
  <si>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</si>
  <si>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</si>
  <si>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</si>
  <si>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</si>
  <si>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</si>
  <si>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</si>
  <si>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</si>
  <si>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</si>
  <si>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</si>
  <si>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</si>
  <si>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</si>
  <si>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</si>
  <si>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</si>
  <si>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</si>
  <si>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</si>
  <si>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</si>
  <si>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</si>
  <si>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</si>
  <si>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</si>
  <si>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</si>
  <si>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</si>
  <si>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</si>
  <si>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</si>
  <si>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</si>
  <si>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</si>
  <si>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</si>
  <si>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</si>
  <si>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</si>
  <si>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</si>
  <si>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</si>
  <si>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</si>
  <si>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</si>
  <si>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</si>
  <si>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</si>
  <si>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</si>
  <si>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</si>
  <si>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</si>
  <si>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</si>
  <si>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</si>
  <si>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</si>
  <si>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</si>
  <si>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</si>
  <si>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</si>
  <si>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</si>
  <si>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</si>
  <si>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</si>
  <si>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</si>
  <si>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</si>
  <si>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</si>
  <si>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</si>
  <si>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</si>
  <si>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</si>
  <si>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</si>
  <si>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</si>
  <si>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</si>
  <si>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</si>
  <si>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</si>
  <si>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</si>
  <si>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</si>
  <si>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</si>
  <si>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</si>
  <si>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</si>
  <si>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</si>
  <si>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</si>
  <si>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</si>
  <si>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</si>
  <si>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</si>
  <si>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</si>
  <si>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</si>
  <si>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</si>
  <si>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</si>
  <si>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</si>
  <si>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</si>
  <si>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</si>
  <si>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</si>
  <si>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</si>
  <si>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</si>
  <si>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</si>
  <si>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</si>
  <si>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</si>
  <si>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</si>
  <si>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</si>
  <si>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</si>
  <si>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</si>
  <si>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</si>
  <si>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</si>
  <si>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</si>
  <si>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</si>
  <si>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</si>
  <si>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</si>
  <si>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</si>
  <si>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</si>
  <si>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</si>
  <si>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</si>
  <si>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</si>
  <si>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</si>
  <si>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</si>
  <si>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</si>
  <si>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</si>
  <si>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</si>
  <si>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</si>
  <si>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</si>
  <si>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</si>
  <si>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</si>
  <si>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</si>
  <si>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</si>
  <si>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</si>
  <si>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</si>
  <si>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</si>
  <si>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</si>
  <si>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</si>
  <si>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</si>
  <si>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</si>
  <si>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</si>
  <si>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</si>
  <si>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</si>
  <si>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</si>
  <si>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</si>
  <si>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</si>
  <si>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</si>
  <si>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</si>
  <si>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</si>
  <si>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</si>
  <si>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</si>
  <si>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</si>
  <si>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</si>
  <si>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</si>
  <si>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</si>
  <si>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</si>
  <si>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</si>
  <si>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</si>
  <si>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</si>
  <si>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</si>
  <si>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</si>
  <si>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</si>
  <si>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</si>
  <si>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</si>
  <si>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</si>
  <si>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</si>
  <si>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</si>
  <si>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</si>
  <si>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</si>
  <si>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</si>
  <si>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</si>
  <si>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</si>
  <si>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</si>
  <si>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</si>
  <si>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</si>
  <si>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</si>
  <si>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</si>
  <si>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</si>
  <si>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</si>
  <si>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</si>
  <si>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</si>
  <si>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</si>
  <si>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</si>
  <si>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</si>
  <si>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</si>
  <si>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</si>
  <si>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</si>
  <si>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</si>
  <si>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</si>
  <si>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</si>
  <si>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</si>
  <si>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</si>
  <si>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</si>
  <si>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</si>
  <si>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</si>
  <si>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</si>
  <si>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</si>
  <si>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</si>
  <si>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</si>
  <si>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</si>
  <si>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</si>
  <si>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</si>
  <si>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</si>
  <si>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</si>
  <si>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</si>
  <si>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</si>
  <si>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</si>
  <si>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</si>
  <si>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</si>
  <si>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</si>
  <si>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</si>
  <si>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</si>
  <si>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</si>
  <si>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</si>
  <si>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</si>
  <si>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</si>
  <si>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</si>
  <si>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</si>
  <si>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</si>
  <si>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</si>
  <si>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</si>
  <si>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</si>
  <si>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</si>
  <si>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</si>
  <si>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</si>
  <si>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</si>
  <si>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</si>
  <si>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</si>
  <si>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</si>
  <si>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</si>
  <si>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</si>
  <si>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</si>
  <si>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</si>
  <si>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</si>
  <si>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</si>
  <si>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</si>
  <si>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</si>
  <si>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</si>
  <si>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</si>
  <si>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</si>
  <si>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</si>
  <si>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</si>
  <si>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</si>
  <si>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</si>
  <si>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</si>
  <si>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</si>
  <si>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</si>
  <si>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</si>
  <si>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</si>
  <si>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</si>
  <si>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</si>
  <si>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</si>
  <si>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</si>
  <si>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</si>
  <si>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</si>
  <si>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</si>
  <si>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</si>
  <si>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</si>
  <si>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</si>
  <si>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</si>
  <si>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</si>
  <si>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</si>
  <si>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</si>
  <si>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</si>
  <si>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</si>
  <si>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</si>
  <si>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</si>
  <si>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</si>
  <si>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</si>
  <si>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</si>
  <si>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</si>
  <si>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</si>
  <si>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</si>
  <si>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</si>
  <si>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</si>
  <si>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</si>
  <si>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</si>
  <si>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</si>
  <si>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</si>
  <si>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</si>
  <si>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</si>
  <si>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</si>
  <si>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</si>
  <si>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</si>
  <si>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</si>
  <si>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</si>
  <si>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</si>
  <si>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</si>
  <si>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</si>
  <si>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</si>
  <si>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</si>
  <si>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</si>
  <si>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</si>
  <si>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</si>
  <si>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</si>
  <si>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</si>
  <si>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</si>
  <si>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</si>
  <si>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</si>
  <si>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</si>
  <si>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</si>
  <si>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</si>
  <si>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</si>
  <si>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</si>
  <si>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</si>
  <si>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</si>
  <si>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</si>
  <si>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</si>
  <si>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</si>
  <si>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</si>
  <si>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</si>
  <si>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</si>
  <si>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</si>
  <si>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</si>
  <si>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</si>
  <si>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</si>
  <si>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</si>
  <si>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</si>
  <si>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</si>
  <si>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</si>
  <si>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</si>
  <si>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</si>
  <si>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</si>
  <si>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</si>
  <si>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</si>
  <si>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</si>
  <si>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</si>
  <si>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</si>
  <si>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</si>
  <si>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</si>
  <si>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</si>
  <si>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</si>
  <si>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</si>
  <si>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</si>
  <si>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</si>
  <si>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</si>
  <si>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</si>
  <si>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</si>
  <si>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</si>
  <si>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</si>
  <si>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</si>
  <si>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</si>
  <si>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</si>
  <si>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</si>
  <si>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</si>
  <si>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</si>
  <si>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</si>
  <si>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</si>
  <si>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</si>
  <si>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</si>
  <si>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</si>
  <si>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</si>
  <si>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</si>
  <si>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</si>
  <si>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</si>
  <si>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</si>
  <si>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</si>
  <si>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</si>
  <si>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</si>
  <si>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</si>
  <si>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</si>
  <si>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</si>
  <si>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</si>
  <si>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</si>
  <si>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</si>
  <si>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</si>
  <si>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</si>
  <si>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</si>
  <si>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</si>
  <si>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</si>
  <si>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</si>
  <si>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</si>
  <si>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</si>
  <si>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</si>
  <si>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</si>
  <si>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</si>
  <si>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</si>
  <si>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</si>
  <si>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</si>
  <si>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</si>
  <si>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</si>
  <si>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</si>
  <si>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</si>
  <si>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</si>
  <si>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</si>
  <si>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</si>
  <si>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</si>
  <si>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</si>
  <si>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</si>
  <si>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</si>
  <si>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</si>
  <si>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</si>
  <si>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</si>
  <si>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</si>
  <si>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</si>
  <si>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</si>
  <si>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</si>
  <si>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</si>
  <si>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</si>
  <si>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</si>
  <si>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</si>
  <si>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</si>
  <si>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</si>
  <si>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</si>
  <si>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</si>
  <si>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</si>
  <si>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</si>
  <si>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</si>
  <si>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</si>
  <si>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</si>
  <si>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</si>
  <si>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</si>
  <si>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</si>
  <si>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</si>
  <si>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</si>
  <si>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</si>
  <si>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</si>
  <si>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</si>
  <si>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</si>
  <si>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</si>
  <si>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</si>
  <si>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</si>
  <si>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</si>
  <si>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</si>
  <si>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</si>
  <si>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</si>
  <si>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</si>
  <si>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</si>
  <si>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</si>
  <si>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</si>
  <si>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</si>
  <si>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</si>
  <si>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</si>
  <si>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</si>
  <si>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</si>
  <si>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</si>
  <si>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</si>
  <si>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</si>
  <si>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</si>
  <si>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</si>
  <si>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</si>
  <si>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</si>
  <si>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</si>
  <si>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</si>
  <si>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</si>
  <si>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</si>
  <si>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</si>
  <si>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</si>
  <si>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</si>
  <si>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</si>
  <si>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</si>
  <si>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</si>
  <si>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</si>
  <si>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</si>
  <si>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</si>
  <si>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</si>
  <si>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</si>
  <si>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</si>
  <si>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</si>
  <si>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</si>
  <si>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</si>
  <si>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</si>
  <si>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</si>
  <si>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</si>
  <si>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</si>
  <si>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</si>
  <si>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</si>
  <si>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</si>
  <si>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</si>
  <si>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</si>
  <si>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</si>
  <si>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</si>
  <si>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</si>
  <si>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</si>
  <si>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</si>
  <si>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</si>
  <si>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</si>
  <si>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</si>
  <si>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</si>
  <si>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</si>
  <si>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</si>
  <si>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</si>
  <si>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</si>
  <si>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</si>
  <si>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</si>
  <si>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</si>
  <si>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</si>
  <si>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</si>
  <si>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</si>
  <si>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</si>
  <si>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</si>
  <si>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</si>
  <si>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</si>
  <si>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</si>
  <si>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</si>
  <si>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</si>
  <si>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</si>
  <si>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</si>
  <si>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</si>
  <si>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</si>
  <si>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</si>
  <si>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</si>
  <si>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</si>
  <si>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</si>
  <si>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</si>
  <si>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</si>
  <si>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</si>
  <si>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</si>
  <si>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</si>
  <si>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</si>
  <si>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</si>
  <si>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</si>
  <si>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</si>
  <si>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</si>
  <si>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</si>
  <si>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</si>
  <si>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</si>
  <si>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</si>
  <si>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</si>
  <si>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</si>
  <si>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</si>
  <si>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</si>
  <si>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</si>
  <si>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</si>
  <si>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</si>
  <si>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</si>
  <si>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</si>
  <si>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</si>
  <si>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</si>
  <si>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</si>
  <si>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</si>
  <si>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</si>
  <si>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</si>
  <si>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</si>
  <si>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</si>
  <si>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</si>
  <si>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</si>
  <si>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</si>
  <si>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</si>
  <si>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</si>
  <si>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</si>
  <si>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</si>
  <si>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</si>
  <si>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</si>
  <si>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</si>
  <si>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</si>
  <si>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</si>
  <si>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</si>
  <si>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</si>
  <si>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</si>
  <si>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</si>
  <si>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</si>
  <si>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</si>
  <si>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</si>
  <si>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</si>
  <si>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</si>
  <si>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</si>
  <si>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</si>
  <si>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</si>
  <si>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</si>
  <si>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</si>
  <si>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</si>
  <si>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</si>
  <si>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</si>
  <si>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</si>
  <si>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</si>
  <si>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</si>
  <si>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</si>
  <si>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</si>
  <si>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</si>
  <si>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</si>
  <si>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</si>
  <si>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</si>
  <si>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</si>
  <si>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</si>
  <si>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</si>
  <si>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</si>
  <si>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</si>
  <si>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</si>
  <si>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</si>
  <si>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</si>
  <si>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</si>
  <si>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</si>
  <si>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</si>
  <si>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</si>
  <si>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</si>
  <si>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</si>
  <si>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</si>
  <si>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</si>
  <si>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</si>
  <si>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</si>
  <si>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</si>
  <si>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</si>
  <si>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</si>
  <si>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</si>
  <si>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</si>
  <si>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</si>
  <si>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</si>
  <si>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</si>
  <si>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</si>
  <si>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</si>
  <si>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</si>
  <si>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</si>
  <si>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</si>
  <si>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</si>
  <si>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</si>
  <si>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</si>
  <si>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</si>
  <si>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</si>
  <si>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</si>
  <si>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</si>
  <si>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</si>
  <si>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</si>
  <si>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</si>
  <si>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</si>
  <si>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</si>
  <si>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</si>
  <si>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</si>
  <si>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</si>
  <si>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</si>
  <si>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</si>
  <si>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</si>
  <si>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</si>
  <si>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</si>
  <si>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</si>
  <si>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</si>
  <si>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</si>
  <si>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</si>
  <si>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</si>
  <si>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</si>
  <si>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</si>
  <si>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</si>
  <si>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</si>
  <si>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</si>
  <si>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</si>
  <si>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</si>
  <si>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</si>
  <si>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</si>
  <si>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</si>
  <si>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</si>
  <si>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</si>
  <si>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</si>
  <si>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</si>
  <si>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</si>
  <si>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</si>
  <si>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</si>
  <si>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</si>
  <si>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</si>
  <si>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</si>
  <si>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</si>
  <si>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</si>
  <si>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</si>
  <si>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</si>
  <si>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</si>
  <si>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</si>
  <si>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</si>
  <si>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</si>
  <si>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</si>
  <si>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</si>
  <si>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</si>
  <si>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</si>
  <si>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</si>
  <si>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</si>
  <si>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</si>
  <si>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</si>
  <si>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</si>
  <si>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</si>
  <si>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</si>
  <si>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</si>
  <si>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</si>
  <si>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</si>
  <si>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</si>
  <si>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</si>
  <si>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</si>
  <si>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</si>
  <si>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</si>
  <si>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</si>
  <si>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</si>
  <si>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</si>
  <si>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</si>
  <si>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</si>
  <si>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</si>
  <si>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</si>
  <si>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</si>
  <si>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</si>
  <si>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</si>
  <si>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</si>
  <si>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</si>
  <si>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</si>
  <si>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</si>
  <si>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</si>
  <si>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</si>
  <si>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</si>
  <si>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</si>
  <si>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</si>
  <si>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</si>
  <si>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</si>
  <si>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</si>
  <si>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</si>
  <si>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</si>
  <si>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</si>
  <si>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</si>
  <si>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</si>
  <si>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</si>
  <si>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</si>
  <si>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</si>
  <si>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</si>
  <si>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</si>
  <si>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</si>
  <si>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</si>
  <si>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</si>
  <si>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</si>
  <si>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</si>
  <si>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</si>
  <si>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</si>
  <si>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</si>
  <si>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</si>
  <si>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</si>
  <si>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</si>
  <si>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</si>
  <si>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</si>
  <si>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</si>
  <si>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</si>
  <si>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</si>
  <si>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</si>
  <si>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</si>
  <si>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</si>
  <si>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</si>
  <si>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</si>
  <si>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</si>
  <si>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</si>
  <si>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</si>
  <si>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</si>
  <si>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</si>
  <si>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</si>
  <si>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</si>
  <si>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</si>
  <si>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</si>
  <si>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</si>
  <si>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</si>
  <si>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</si>
  <si>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</si>
  <si>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</si>
  <si>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</si>
  <si>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</si>
  <si>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</si>
  <si>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</si>
  <si>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</si>
  <si>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</si>
  <si>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</si>
  <si>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</si>
  <si>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</si>
  <si>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</si>
  <si>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</si>
  <si>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</si>
  <si>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</si>
  <si>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</si>
  <si>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</si>
  <si>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</si>
  <si>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</si>
  <si>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</si>
  <si>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</si>
  <si>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</si>
  <si>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</si>
  <si>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</si>
  <si>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</si>
  <si>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</si>
  <si>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</si>
  <si>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</si>
  <si>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</si>
  <si>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</si>
  <si>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</si>
  <si>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</si>
  <si>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</si>
  <si>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</si>
  <si>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</si>
  <si>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</si>
  <si>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</si>
  <si>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</si>
  <si>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</si>
  <si>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</si>
  <si>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</si>
  <si>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</si>
  <si>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</si>
  <si>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</si>
  <si>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</si>
  <si>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</si>
  <si>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</si>
  <si>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</si>
  <si>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</si>
  <si>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</si>
  <si>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</si>
  <si>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</si>
  <si>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</si>
  <si>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</si>
  <si>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</si>
  <si>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</si>
  <si>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</si>
  <si>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</si>
  <si>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</si>
  <si>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</si>
  <si>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</si>
  <si>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</si>
  <si>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</si>
  <si>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</si>
  <si>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</si>
  <si>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</si>
  <si>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</si>
  <si>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</si>
  <si>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</si>
  <si>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</si>
  <si>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</si>
  <si>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</si>
  <si>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</si>
  <si>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</si>
  <si>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</si>
  <si>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</si>
  <si>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</si>
  <si>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</si>
  <si>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</si>
  <si>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</si>
  <si>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</si>
  <si>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</si>
  <si>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</si>
  <si>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</si>
  <si>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</si>
  <si>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</si>
  <si>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</si>
  <si>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</si>
  <si>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</si>
  <si>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</si>
  <si>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</si>
  <si>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</si>
  <si>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</si>
  <si>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</si>
  <si>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</si>
  <si>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</si>
  <si>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</si>
  <si>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</si>
  <si>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</si>
  <si>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</si>
  <si>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</si>
  <si>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</si>
  <si>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</si>
  <si>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</si>
  <si>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</si>
  <si>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</si>
  <si>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</si>
  <si>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</si>
  <si>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</si>
  <si>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</si>
  <si>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</si>
  <si>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</si>
  <si>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</si>
  <si>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</si>
  <si>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</si>
  <si>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</si>
  <si>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</si>
  <si>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</si>
  <si>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</si>
  <si>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</si>
  <si>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</si>
  <si>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</si>
  <si>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</si>
  <si>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</si>
  <si>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</si>
  <si>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</si>
  <si>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</si>
  <si>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</si>
  <si>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</si>
  <si>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</si>
  <si>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</si>
  <si>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</si>
  <si>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</si>
  <si>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</si>
  <si>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</si>
  <si>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</si>
  <si>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</si>
  <si>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</si>
  <si>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</si>
  <si>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</si>
  <si>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</si>
  <si>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</si>
  <si>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</si>
  <si>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</si>
  <si>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</si>
  <si>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</si>
  <si>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</si>
  <si>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</si>
  <si>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</si>
  <si>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</si>
  <si>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</si>
  <si>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</si>
  <si>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</si>
  <si>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</si>
  <si>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</si>
  <si>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</si>
  <si>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</si>
  <si>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</si>
  <si>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</si>
  <si>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</si>
  <si>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</si>
  <si>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</si>
  <si>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</si>
  <si>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</si>
  <si>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</si>
  <si>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</si>
  <si>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</si>
  <si>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</si>
  <si>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</si>
  <si>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</si>
  <si>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</si>
  <si>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</si>
  <si>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</si>
  <si>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</si>
  <si>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</si>
  <si>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</si>
  <si>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</si>
  <si>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</si>
  <si>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</si>
  <si>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</si>
  <si>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</si>
  <si>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</si>
  <si>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</si>
  <si>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</si>
  <si>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</si>
  <si>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</si>
  <si>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</si>
  <si>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</si>
  <si>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</si>
  <si>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</si>
  <si>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</si>
  <si>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</si>
  <si>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</si>
  <si>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</si>
  <si>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</si>
  <si>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</si>
  <si>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</si>
  <si>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</si>
  <si>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</si>
  <si>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</si>
  <si>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</si>
  <si>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</si>
  <si>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</si>
  <si>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</si>
  <si>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</si>
  <si>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</si>
  <si>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</si>
  <si>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</si>
  <si>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</si>
  <si>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</si>
  <si>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</si>
  <si>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</si>
  <si>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</si>
  <si>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</si>
  <si>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</si>
  <si>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</si>
  <si>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</si>
  <si>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</si>
  <si>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</si>
  <si>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</si>
  <si>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</si>
  <si>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</si>
  <si>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</si>
  <si>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</si>
  <si>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</si>
  <si>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</si>
  <si>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</si>
  <si>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</si>
  <si>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</si>
  <si>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</si>
  <si>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</si>
  <si>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</si>
  <si>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</si>
  <si>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</si>
  <si>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</si>
  <si>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</si>
  <si>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</si>
  <si>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</si>
  <si>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</si>
  <si>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</si>
  <si>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</si>
  <si>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</si>
  <si>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</si>
  <si>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</si>
  <si>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</si>
  <si>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</si>
  <si>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</si>
  <si>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</si>
  <si>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</si>
  <si>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</si>
  <si>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</si>
  <si>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</si>
  <si>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</si>
  <si>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</si>
  <si>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</si>
  <si>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</si>
  <si>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</si>
  <si>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</si>
  <si>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</si>
  <si>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</si>
  <si>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</si>
  <si>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</si>
  <si>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</si>
  <si>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</si>
  <si>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</si>
  <si>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</si>
  <si>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</si>
  <si>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</si>
  <si>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</si>
  <si>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</si>
  <si>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</si>
  <si>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</si>
  <si>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</si>
  <si>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</si>
  <si>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</si>
  <si>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</si>
  <si>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</si>
  <si>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</si>
  <si>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</si>
  <si>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</si>
  <si>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</si>
  <si>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</si>
  <si>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</si>
  <si>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</si>
  <si>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</si>
  <si>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</si>
  <si>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</si>
  <si>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</si>
  <si>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</si>
  <si>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</si>
  <si>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</si>
  <si>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</si>
  <si>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</si>
  <si>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</si>
  <si>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</si>
  <si>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</si>
  <si>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</si>
  <si>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</si>
  <si>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</si>
  <si>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</si>
  <si>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</si>
  <si>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</si>
  <si>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</si>
  <si>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</si>
  <si>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</si>
  <si>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</si>
  <si>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</si>
  <si>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</si>
  <si>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</si>
  <si>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</si>
  <si>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</si>
  <si>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</si>
  <si>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</si>
  <si>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</si>
  <si>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</si>
  <si>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</si>
  <si>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</si>
  <si>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</si>
  <si>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</si>
  <si>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</si>
  <si>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</si>
  <si>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</si>
  <si>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</si>
  <si>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</si>
  <si>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</si>
  <si>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</si>
  <si>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</si>
  <si>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</si>
  <si>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</si>
  <si>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</si>
  <si>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</si>
  <si>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</si>
  <si>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</si>
  <si>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</si>
  <si>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</si>
  <si>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</si>
  <si>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</si>
  <si>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</si>
  <si>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</si>
  <si>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</si>
  <si>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</si>
  <si>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</si>
  <si>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</si>
  <si>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</si>
  <si>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</si>
  <si>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</si>
  <si>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</si>
  <si>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</si>
  <si>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</si>
  <si>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</si>
  <si>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</si>
  <si>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</si>
  <si>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</si>
  <si>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</si>
  <si>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</si>
  <si>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</si>
  <si>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</si>
  <si>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</si>
  <si>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</si>
  <si>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</si>
  <si>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</si>
  <si>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</si>
  <si>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</si>
  <si>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</si>
  <si>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</si>
  <si>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</si>
  <si>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</si>
  <si>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</si>
  <si>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</si>
  <si>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</si>
  <si>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</si>
  <si>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</si>
  <si>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</si>
  <si>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</si>
  <si>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</si>
  <si>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</si>
  <si>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</si>
  <si>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</si>
  <si>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</si>
  <si>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</si>
  <si>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</si>
  <si>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</si>
  <si>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</si>
  <si>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</si>
  <si>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</si>
  <si>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</si>
  <si>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</si>
  <si>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</si>
  <si>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</si>
  <si>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</si>
  <si>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</si>
  <si>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</si>
  <si>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</si>
  <si>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</si>
  <si>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</si>
  <si>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</si>
  <si>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</si>
  <si>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</si>
  <si>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</si>
  <si>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</si>
  <si>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</si>
  <si>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</si>
  <si>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</si>
  <si>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</si>
  <si>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</si>
  <si>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</si>
  <si>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</si>
  <si>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</si>
  <si>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</si>
  <si>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</si>
  <si>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</si>
  <si>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</si>
  <si>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</si>
  <si>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</si>
  <si>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</si>
  <si>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</si>
  <si>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</si>
  <si>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</si>
  <si>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</si>
  <si>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</si>
  <si>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</si>
  <si>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</si>
  <si>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</si>
  <si>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</si>
  <si>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</si>
  <si>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</si>
  <si>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</si>
  <si>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</si>
  <si>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</si>
  <si>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</si>
  <si>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</si>
  <si>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</si>
  <si>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</si>
  <si>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</si>
  <si>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</si>
  <si>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</si>
  <si>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</si>
  <si>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</si>
  <si>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</si>
  <si>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</si>
  <si>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</si>
  <si>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</si>
  <si>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</si>
  <si>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</si>
  <si>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</si>
  <si>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</si>
  <si>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</si>
  <si>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</si>
  <si>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</si>
  <si>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</si>
  <si>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</si>
  <si>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</si>
  <si>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</si>
  <si>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</si>
  <si>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</si>
  <si>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</si>
  <si>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</si>
  <si>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</si>
  <si>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</si>
  <si>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</si>
  <si>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</si>
  <si>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</si>
  <si>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</si>
  <si>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</si>
  <si>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</si>
  <si>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</si>
  <si>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</si>
  <si>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</si>
  <si>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</si>
  <si>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</si>
  <si>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</si>
  <si>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</si>
  <si>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</si>
  <si>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</si>
  <si>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</si>
  <si>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</si>
  <si>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</si>
  <si>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</si>
  <si>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</si>
  <si>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</si>
  <si>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</si>
  <si>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</si>
  <si>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</si>
  <si>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</si>
  <si>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</si>
  <si>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</si>
  <si>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</si>
  <si>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</si>
  <si>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</si>
  <si>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</si>
  <si>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</si>
  <si>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</si>
  <si>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</si>
  <si>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</si>
  <si>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</si>
  <si>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</si>
  <si>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</si>
  <si>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</si>
  <si>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</si>
  <si>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</si>
  <si>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</si>
  <si>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</si>
  <si>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</si>
  <si>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</si>
  <si>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</si>
  <si>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</si>
  <si>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</si>
  <si>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</si>
  <si>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</si>
  <si>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</si>
  <si>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</si>
  <si>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</si>
  <si>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</si>
  <si>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</si>
  <si>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</si>
  <si>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</si>
  <si>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</si>
  <si>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</si>
  <si>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</si>
  <si>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</si>
  <si>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</si>
  <si>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</si>
  <si>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</si>
  <si>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</si>
  <si>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</si>
  <si>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</si>
  <si>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</si>
  <si>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</si>
  <si>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</si>
  <si>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</si>
  <si>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</si>
  <si>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</si>
  <si>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</si>
  <si>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</si>
  <si>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</si>
  <si>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</si>
  <si>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</si>
  <si>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</si>
  <si>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</si>
  <si>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</si>
  <si>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</si>
  <si>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</si>
  <si>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</si>
  <si>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</si>
  <si>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</si>
  <si>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</si>
  <si>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</si>
  <si>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</si>
  <si>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</si>
  <si>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</si>
  <si>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</si>
  <si>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</si>
  <si>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</si>
  <si>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</si>
  <si>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</si>
  <si>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</si>
  <si>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</si>
  <si>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</si>
  <si>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</si>
  <si>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</si>
  <si>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</si>
  <si>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</si>
  <si>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</si>
  <si>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</si>
  <si>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</si>
  <si>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</si>
  <si>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</si>
  <si>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</si>
  <si>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</si>
  <si>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</si>
  <si>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</si>
  <si>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</si>
  <si>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</si>
  <si>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</si>
  <si>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</si>
  <si>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</si>
  <si>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</si>
  <si>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</si>
  <si>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</si>
  <si>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</si>
  <si>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</si>
  <si>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</si>
  <si>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</si>
  <si>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</si>
  <si>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</si>
  <si>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</si>
  <si>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</si>
  <si>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</si>
  <si>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</si>
  <si>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</si>
  <si>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</si>
  <si>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</si>
  <si>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</si>
  <si>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</si>
  <si>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</si>
  <si>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</si>
  <si>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</si>
  <si>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</si>
  <si>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</si>
  <si>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</si>
  <si>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</si>
  <si>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</si>
  <si>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</si>
  <si>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</si>
  <si>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</si>
  <si>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</si>
  <si>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</si>
  <si>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</si>
  <si>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</si>
  <si>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</si>
  <si>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</si>
  <si>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</si>
  <si>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</si>
  <si>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</si>
  <si>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</si>
  <si>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</si>
  <si>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</si>
  <si>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</si>
  <si>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</si>
  <si>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</si>
  <si>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</si>
  <si>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</si>
  <si>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</si>
  <si>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</si>
  <si>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</si>
  <si>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</si>
  <si>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</si>
  <si>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</si>
  <si>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</si>
  <si>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</si>
  <si>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</si>
  <si>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</si>
  <si>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</si>
  <si>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</si>
  <si>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</si>
  <si>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</si>
  <si>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</si>
  <si>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</si>
  <si>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</si>
  <si>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</si>
  <si>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</si>
  <si>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</si>
  <si>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</si>
  <si>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</si>
  <si>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</si>
  <si>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</si>
  <si>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</si>
  <si>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</si>
  <si>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</si>
  <si>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</si>
  <si>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</si>
  <si>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</si>
  <si>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</si>
  <si>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</si>
  <si>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</si>
  <si>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</si>
  <si>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</si>
  <si>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</si>
  <si>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</si>
  <si>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</si>
  <si>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</si>
  <si>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</si>
  <si>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</si>
  <si>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</si>
  <si>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</si>
  <si>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</si>
  <si>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</si>
  <si>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</si>
  <si>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</si>
  <si>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</si>
  <si>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</si>
  <si>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</si>
  <si>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</si>
  <si>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</si>
  <si>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</si>
  <si>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</si>
  <si>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</si>
  <si>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</si>
  <si>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</si>
  <si>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</si>
  <si>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</si>
  <si>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</si>
  <si>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</si>
  <si>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</si>
  <si>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</si>
  <si>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</si>
  <si>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</si>
  <si>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</si>
  <si>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</si>
  <si>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</si>
  <si>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</si>
  <si>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</si>
  <si>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</si>
  <si>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</si>
  <si>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</si>
  <si>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</si>
  <si>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</si>
  <si>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</si>
  <si>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</si>
  <si>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</si>
  <si>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</si>
  <si>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</si>
  <si>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</si>
  <si>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</si>
  <si>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</si>
  <si>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</si>
  <si>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</si>
  <si>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</si>
  <si>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</si>
  <si>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</si>
  <si>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</si>
  <si>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</si>
  <si>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</si>
  <si>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</si>
  <si>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</si>
  <si>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</si>
  <si>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</si>
  <si>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</si>
  <si>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</si>
  <si>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</si>
  <si>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</si>
  <si>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</si>
  <si>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</si>
  <si>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</si>
  <si>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</si>
  <si>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</si>
  <si>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</si>
  <si>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</si>
  <si>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</si>
  <si>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</si>
  <si>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</si>
  <si>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</si>
  <si>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</si>
  <si>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</si>
  <si>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</si>
  <si>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</si>
  <si>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</si>
  <si>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</si>
  <si>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</si>
  <si>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</si>
  <si>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</si>
  <si>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</si>
  <si>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</si>
  <si>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</si>
  <si>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</si>
  <si>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</si>
  <si>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</si>
  <si>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</si>
  <si>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</si>
  <si>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</si>
  <si>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</si>
  <si>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</si>
  <si>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</si>
  <si>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</si>
  <si>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</si>
  <si>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</si>
  <si>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</si>
  <si>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</si>
  <si>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</si>
  <si>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</si>
  <si>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</si>
  <si>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</si>
  <si>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</si>
  <si>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</si>
  <si>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</si>
  <si>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</si>
  <si>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</si>
  <si>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</si>
  <si>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</si>
  <si>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</si>
  <si>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</si>
  <si>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</si>
  <si>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</si>
  <si>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</si>
  <si>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</si>
  <si>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</si>
  <si>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</si>
  <si>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</si>
  <si>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</si>
  <si>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</si>
  <si>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</si>
  <si>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</si>
  <si>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</si>
  <si>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</si>
  <si>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</si>
  <si>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</si>
  <si>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</si>
  <si>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</si>
  <si>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</si>
  <si>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</si>
  <si>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</si>
  <si>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</si>
  <si>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</si>
  <si>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</si>
  <si>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</si>
  <si>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</si>
  <si>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</si>
  <si>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</si>
  <si>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</si>
  <si>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</si>
  <si>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</si>
  <si>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</si>
  <si>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</si>
  <si>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</si>
  <si>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</si>
  <si>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</si>
  <si>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</si>
  <si>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</si>
  <si>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</si>
  <si>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</si>
  <si>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</si>
  <si>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</si>
  <si>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</si>
  <si>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</si>
  <si>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</si>
  <si>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</si>
  <si>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</si>
  <si>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</si>
  <si>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</si>
  <si>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</si>
  <si>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</si>
  <si>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</si>
  <si>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</si>
  <si>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</si>
  <si>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</si>
  <si>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</si>
  <si>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</si>
  <si>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</si>
  <si>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</si>
  <si>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</si>
  <si>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</si>
  <si>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</si>
  <si>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</si>
  <si>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</si>
  <si>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</si>
  <si>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</si>
  <si>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</si>
  <si>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</si>
  <si>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</si>
  <si>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</si>
  <si>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</si>
  <si>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</si>
  <si>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</si>
  <si>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</si>
  <si>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</si>
  <si>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</si>
  <si>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</si>
  <si>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</si>
  <si>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</si>
  <si>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</si>
  <si>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</si>
  <si>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</si>
  <si>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</si>
  <si>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</si>
  <si>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</si>
  <si>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</si>
  <si>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</si>
  <si>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</si>
  <si>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</si>
  <si>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</si>
  <si>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</si>
  <si>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</si>
  <si>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</si>
  <si>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</si>
  <si>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</si>
  <si>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</si>
  <si>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</si>
  <si>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</si>
  <si>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</si>
  <si>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</si>
  <si>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</si>
  <si>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</si>
  <si>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</si>
  <si>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</si>
  <si>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</si>
  <si>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</si>
  <si>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</si>
  <si>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</si>
  <si>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</si>
  <si>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</si>
  <si>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</si>
  <si>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</si>
  <si>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</si>
  <si>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</si>
  <si>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</si>
  <si>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</si>
  <si>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</si>
  <si>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</si>
  <si>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</si>
  <si>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</si>
  <si>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</si>
  <si>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</si>
  <si>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</si>
  <si>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</si>
  <si>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</si>
  <si>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</si>
  <si>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</si>
  <si>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</si>
  <si>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</si>
  <si>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</si>
  <si>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</si>
  <si>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</si>
  <si>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</si>
  <si>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</si>
  <si>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</si>
  <si>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</si>
  <si>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</si>
  <si>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</si>
  <si>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</si>
  <si>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</si>
  <si>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</si>
  <si>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</si>
  <si>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</si>
  <si>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</si>
  <si>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</si>
  <si>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</si>
  <si>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</si>
  <si>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</si>
  <si>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</si>
  <si>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</si>
  <si>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</si>
  <si>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</si>
  <si>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</si>
  <si>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</si>
  <si>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</si>
  <si>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</si>
  <si>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</si>
  <si>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</si>
  <si>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</si>
  <si>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</si>
  <si>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</si>
  <si>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</si>
  <si>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</si>
  <si>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</si>
  <si>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</si>
  <si>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</si>
  <si>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</si>
  <si>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</si>
  <si>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</si>
  <si>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</si>
  <si>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</si>
  <si>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</si>
  <si>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</si>
  <si>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</si>
  <si>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</si>
  <si>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</si>
  <si>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</si>
  <si>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</si>
  <si>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</si>
  <si>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</si>
  <si>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</si>
  <si>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</si>
  <si>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</si>
  <si>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</si>
  <si>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</si>
  <si>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</si>
  <si>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</si>
  <si>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</si>
  <si>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</si>
  <si>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</si>
  <si>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</si>
  <si>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</si>
  <si>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</si>
  <si>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</si>
  <si>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</si>
  <si>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</si>
  <si>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</si>
  <si>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</si>
  <si>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</si>
  <si>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</si>
  <si>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</si>
  <si>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</si>
  <si>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</si>
  <si>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</si>
  <si>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</si>
  <si>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</si>
  <si>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</si>
  <si>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</si>
  <si>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</si>
  <si>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</si>
  <si>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</si>
  <si>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</si>
  <si>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</si>
  <si>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</si>
  <si>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</si>
  <si>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</si>
  <si>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</si>
  <si>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</si>
  <si>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</si>
  <si>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</si>
  <si>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</si>
  <si>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</si>
  <si>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</si>
  <si>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</si>
  <si>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</si>
  <si>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</si>
  <si>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</si>
  <si>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</si>
  <si>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</si>
  <si>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</si>
  <si>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</si>
  <si>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</si>
  <si>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</si>
  <si>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</si>
  <si>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</si>
  <si>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</si>
  <si>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</si>
  <si>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</si>
  <si>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</si>
  <si>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</si>
  <si>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</si>
  <si>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</si>
  <si>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</si>
  <si>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</si>
  <si>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</si>
  <si>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</si>
  <si>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</si>
  <si>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</si>
  <si>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</si>
  <si>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</si>
  <si>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</si>
  <si>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</si>
  <si>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</si>
  <si>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</si>
  <si>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</si>
  <si>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</si>
  <si>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</si>
  <si>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</si>
  <si>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</si>
  <si>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</si>
  <si>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</si>
  <si>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</si>
  <si>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</si>
  <si>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</si>
  <si>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</si>
  <si>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</si>
  <si>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</si>
  <si>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</si>
  <si>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</si>
  <si>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</si>
  <si>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</si>
  <si>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</si>
  <si>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</si>
  <si>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</si>
  <si>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</si>
  <si>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</si>
  <si>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</si>
  <si>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</si>
  <si>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</si>
  <si>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</si>
  <si>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</si>
  <si>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</si>
  <si>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</si>
  <si>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</si>
  <si>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</si>
  <si>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</si>
  <si>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</si>
  <si>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</si>
  <si>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</si>
  <si>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</si>
  <si>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</si>
  <si>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</si>
  <si>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</si>
  <si>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</si>
  <si>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</si>
  <si>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</si>
  <si>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</si>
  <si>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</si>
  <si>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</si>
  <si>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</si>
  <si>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</si>
  <si>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</si>
  <si>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</si>
  <si>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</si>
  <si>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</si>
  <si>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</si>
  <si>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</si>
  <si>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</si>
  <si>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</si>
  <si>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</si>
  <si>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</si>
  <si>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</si>
  <si>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</si>
  <si>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</si>
  <si>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</si>
  <si>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</si>
  <si>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</si>
  <si>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</si>
  <si>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</si>
  <si>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</si>
  <si>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</si>
  <si>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</si>
  <si>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</si>
  <si>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</si>
  <si>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</si>
  <si>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</si>
  <si>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</si>
  <si>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</si>
  <si>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</si>
  <si>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</si>
  <si>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</si>
  <si>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</si>
  <si>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</si>
  <si>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</si>
  <si>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</si>
  <si>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</si>
  <si>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</si>
  <si>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</si>
  <si>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</si>
  <si>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</si>
  <si>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</si>
  <si>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</si>
  <si>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</si>
  <si>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</si>
  <si>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</si>
  <si>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</si>
  <si>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</si>
  <si>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</si>
  <si>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</si>
  <si>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</si>
  <si>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</si>
  <si>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</si>
  <si>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</si>
  <si>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</si>
  <si>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</si>
  <si>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</si>
  <si>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</si>
  <si>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</si>
  <si>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</si>
  <si>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</si>
  <si>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</si>
  <si>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</si>
  <si>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</si>
  <si>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</si>
  <si>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</si>
  <si>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</si>
  <si>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</si>
  <si>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</si>
  <si>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</si>
  <si>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</si>
  <si>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</si>
  <si>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</si>
  <si>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</si>
  <si>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</si>
  <si>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</si>
  <si>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</si>
  <si>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</si>
  <si>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</si>
  <si>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</si>
  <si>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</si>
  <si>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</si>
  <si>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</si>
  <si>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</si>
  <si>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</si>
  <si>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</si>
  <si>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</si>
  <si>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</si>
  <si>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</si>
  <si>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</si>
  <si>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</si>
  <si>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</si>
  <si>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</si>
  <si>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</si>
  <si>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</si>
  <si>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</si>
  <si>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</si>
  <si>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</si>
  <si>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</si>
  <si>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</si>
  <si>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</si>
  <si>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</si>
  <si>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</si>
  <si>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</si>
  <si>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</si>
  <si>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</si>
  <si>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</si>
  <si>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</si>
  <si>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</si>
  <si>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</si>
  <si>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</si>
  <si>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</si>
  <si>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</si>
  <si>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</si>
  <si>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</si>
  <si>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</si>
  <si>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</si>
  <si>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</si>
  <si>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</si>
  <si>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</si>
  <si>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</si>
  <si>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</si>
  <si>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</si>
  <si>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</si>
  <si>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</si>
  <si>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</si>
  <si>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</si>
  <si>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</si>
  <si>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</si>
  <si>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</si>
  <si>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</si>
  <si>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</si>
  <si>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</si>
  <si>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</si>
  <si>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</si>
  <si>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</si>
  <si>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</si>
  <si>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</si>
  <si>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</si>
  <si>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</si>
  <si>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</si>
  <si>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</si>
  <si>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</si>
  <si>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</si>
  <si>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</si>
  <si>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</si>
  <si>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</si>
  <si>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</si>
  <si>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</si>
  <si>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</si>
  <si>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</si>
  <si>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</si>
  <si>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</si>
  <si>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</si>
  <si>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</si>
  <si>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</si>
  <si>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</si>
  <si>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</si>
  <si>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</si>
  <si>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</si>
  <si>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</si>
  <si>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</si>
  <si>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</si>
  <si>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</si>
  <si>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</si>
  <si>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</si>
  <si>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</si>
  <si>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</si>
  <si>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</si>
  <si>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</si>
  <si>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</si>
  <si>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</si>
  <si>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</si>
  <si>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</si>
  <si>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</si>
  <si>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</si>
  <si>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</si>
  <si>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</si>
  <si>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</si>
  <si>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</si>
  <si>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</si>
  <si>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</si>
  <si>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</si>
  <si>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</si>
  <si>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</si>
  <si>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</si>
  <si>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</si>
  <si>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</si>
  <si>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</si>
  <si>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</si>
  <si>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</si>
  <si>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</si>
  <si>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</si>
  <si>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</si>
  <si>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</si>
  <si>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</si>
  <si>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</si>
  <si>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</si>
  <si>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</si>
  <si>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</si>
  <si>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</si>
  <si>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</si>
  <si>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</si>
  <si>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</si>
  <si>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</si>
  <si>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</si>
  <si>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</si>
  <si>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</si>
  <si>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</si>
  <si>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</si>
  <si>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</si>
  <si>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</si>
  <si>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</si>
  <si>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</si>
  <si>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</si>
  <si>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</si>
  <si>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</si>
  <si>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</si>
  <si>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</si>
  <si>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</si>
  <si>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</si>
  <si>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</si>
  <si>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</si>
  <si>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</si>
  <si>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</si>
  <si>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</si>
  <si>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</si>
  <si>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</si>
  <si>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</si>
  <si>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</si>
  <si>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</si>
  <si>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</si>
  <si>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</si>
  <si>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</si>
  <si>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</si>
  <si>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</si>
  <si>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</si>
  <si>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</si>
  <si>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</si>
  <si>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</si>
  <si>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</si>
  <si>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</si>
  <si>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</si>
  <si>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</si>
  <si>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</si>
  <si>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</si>
  <si>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</si>
  <si>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</si>
  <si>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</si>
  <si>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</si>
  <si>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</si>
  <si>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</si>
  <si>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</si>
  <si>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</si>
  <si>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</si>
  <si>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</si>
  <si>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</si>
  <si>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</si>
  <si>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</si>
  <si>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</si>
  <si>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</si>
  <si>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</si>
  <si>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</si>
  <si>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</si>
  <si>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</si>
  <si>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</si>
  <si>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</si>
  <si>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</si>
  <si>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</si>
  <si>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</si>
  <si>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</si>
  <si>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</si>
  <si>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</si>
  <si>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</si>
  <si>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</si>
  <si>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</si>
  <si>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</si>
  <si>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</si>
  <si>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</si>
  <si>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</si>
  <si>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</si>
  <si>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</si>
  <si>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</si>
  <si>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</si>
  <si>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</si>
  <si>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</si>
  <si>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</si>
  <si>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</si>
  <si>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</si>
  <si>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</si>
  <si>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</si>
  <si>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</si>
  <si>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</si>
  <si>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</si>
  <si>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</si>
  <si>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</si>
  <si>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</si>
  <si>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</si>
  <si>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</si>
  <si>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</si>
  <si>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</si>
  <si>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</si>
  <si>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</si>
  <si>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</si>
  <si>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</si>
  <si>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</si>
  <si>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</si>
  <si>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</si>
  <si>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</si>
  <si>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</si>
  <si>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</si>
  <si>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</si>
  <si>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</si>
  <si>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</si>
  <si>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</si>
  <si>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</si>
  <si>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</si>
  <si>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</si>
  <si>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</si>
  <si>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</si>
  <si>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</si>
  <si>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</si>
  <si>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</si>
  <si>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</si>
  <si>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</si>
  <si>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</si>
  <si>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</si>
  <si>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</si>
  <si>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</si>
  <si>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</si>
  <si>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</si>
  <si>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</si>
  <si>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</si>
  <si>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</si>
  <si>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</si>
  <si>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</si>
  <si>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</si>
  <si>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</si>
  <si>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</si>
  <si>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</si>
  <si>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</si>
  <si>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</si>
  <si>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</si>
  <si>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</si>
  <si>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</si>
  <si>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</si>
  <si>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</si>
  <si>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</si>
  <si>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</si>
  <si>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</si>
  <si>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</si>
  <si>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</si>
  <si>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</si>
  <si>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</si>
  <si>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</si>
  <si>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</si>
  <si>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</si>
  <si>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</si>
  <si>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</si>
  <si>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</si>
  <si>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</si>
  <si>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</si>
  <si>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</si>
  <si>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</si>
  <si>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</si>
  <si>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</si>
  <si>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</si>
  <si>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</si>
  <si>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</si>
  <si>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</si>
  <si>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</si>
  <si>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</si>
  <si>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</si>
  <si>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</si>
  <si>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</si>
  <si>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</si>
  <si>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</si>
  <si>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</si>
  <si>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</si>
  <si>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</si>
  <si>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</si>
  <si>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</si>
  <si>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</si>
  <si>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</si>
  <si>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</si>
  <si>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</si>
  <si>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</si>
  <si>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</si>
  <si>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</si>
  <si>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</si>
  <si>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</si>
  <si>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</si>
  <si>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</si>
  <si>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</si>
  <si>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</si>
  <si>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</si>
  <si>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</si>
  <si>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</si>
  <si>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</si>
  <si>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</si>
  <si>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</si>
  <si>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</si>
  <si>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</si>
  <si>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</si>
  <si>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</si>
  <si>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</si>
  <si>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</si>
  <si>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</si>
  <si>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</si>
  <si>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</si>
  <si>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</si>
  <si>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</si>
  <si>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</si>
  <si>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</si>
  <si>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</si>
  <si>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</si>
  <si>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</si>
  <si>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</si>
  <si>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</si>
  <si>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</si>
  <si>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</si>
  <si>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</si>
  <si>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</si>
  <si>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</si>
  <si>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</si>
  <si>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</si>
  <si>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</si>
  <si>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</si>
  <si>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</si>
  <si>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</si>
  <si>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</si>
  <si>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</si>
  <si>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</si>
  <si>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</si>
  <si>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</si>
  <si>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</si>
  <si>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</si>
  <si>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</si>
  <si>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</si>
  <si>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</si>
  <si>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</si>
  <si>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</si>
  <si>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</si>
  <si>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</si>
  <si>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</si>
  <si>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</si>
  <si>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</si>
  <si>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</si>
  <si>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</si>
  <si>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</si>
  <si>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</si>
  <si>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</si>
  <si>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</si>
  <si>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</si>
  <si>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</si>
  <si>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</si>
  <si>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</si>
  <si>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</si>
  <si>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</si>
  <si>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</si>
  <si>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</si>
  <si>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</si>
  <si>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</si>
  <si>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</si>
  <si>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</si>
  <si>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</si>
  <si>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</si>
  <si>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</si>
  <si>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</si>
  <si>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</si>
  <si>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</si>
  <si>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</si>
  <si>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</si>
  <si>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</si>
  <si>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</si>
  <si>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</si>
  <si>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</si>
  <si>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</si>
  <si>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</si>
  <si>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</si>
  <si>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</si>
  <si>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</si>
  <si>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</si>
  <si>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</si>
  <si>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</si>
  <si>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</si>
  <si>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</si>
  <si>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</si>
  <si>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</si>
  <si>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</si>
  <si>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</si>
  <si>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</si>
  <si>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</si>
  <si>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</si>
  <si>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</si>
  <si>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</si>
  <si>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</si>
  <si>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</si>
  <si>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</si>
  <si>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</si>
  <si>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</si>
  <si>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</si>
  <si>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</si>
  <si>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</si>
  <si>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</si>
  <si>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</si>
  <si>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</si>
  <si>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</si>
  <si>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</si>
  <si>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</si>
  <si>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</si>
  <si>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</si>
  <si>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</si>
  <si>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</si>
  <si>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</si>
  <si>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</si>
  <si>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</si>
  <si>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</si>
  <si>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</si>
  <si>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</si>
  <si>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</si>
  <si>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</si>
  <si>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</si>
  <si>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</si>
  <si>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</si>
  <si>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</si>
  <si>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</si>
  <si>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</si>
  <si>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</si>
  <si>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</si>
  <si>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</si>
  <si>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</si>
  <si>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</si>
  <si>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</si>
  <si>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</si>
  <si>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</si>
  <si>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</si>
  <si>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</si>
  <si>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</si>
  <si>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</si>
  <si>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</si>
  <si>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</si>
  <si>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</si>
  <si>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</si>
  <si>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</si>
  <si>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</si>
  <si>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</si>
  <si>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</si>
  <si>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</si>
  <si>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</si>
  <si>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</si>
  <si>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</si>
  <si>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</si>
  <si>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</si>
  <si>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</si>
  <si>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</si>
  <si>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</si>
  <si>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</si>
  <si>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</si>
  <si>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</si>
  <si>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</si>
  <si>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</si>
  <si>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</si>
  <si>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</si>
  <si>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</si>
  <si>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</si>
  <si>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</si>
  <si>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</si>
  <si>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</si>
  <si>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</si>
  <si>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</si>
  <si>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</si>
  <si>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</si>
  <si>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</si>
  <si>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</si>
  <si>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</si>
  <si>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</si>
  <si>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</si>
  <si>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</si>
  <si>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</si>
  <si>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</si>
  <si>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</si>
  <si>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</si>
  <si>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</si>
  <si>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</si>
  <si>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</si>
  <si>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</si>
  <si>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</si>
  <si>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</si>
  <si>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</si>
  <si>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</si>
  <si>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</si>
  <si>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</si>
  <si>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</si>
  <si>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</si>
  <si>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</si>
  <si>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</si>
  <si>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</si>
  <si>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</si>
  <si>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</si>
  <si>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</si>
  <si>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</si>
  <si>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</si>
  <si>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</si>
  <si>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</si>
  <si>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</si>
  <si>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</si>
  <si>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</si>
  <si>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</si>
  <si>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</si>
  <si>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</si>
  <si>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</si>
  <si>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</si>
  <si>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</si>
  <si>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</si>
  <si>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</si>
  <si>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</si>
  <si>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</si>
  <si>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</si>
  <si>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</si>
  <si>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</si>
  <si>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</si>
  <si>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</si>
  <si>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</si>
  <si>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</si>
  <si>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</si>
  <si>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</si>
  <si>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</si>
  <si>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</si>
  <si>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</si>
  <si>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</si>
  <si>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</si>
  <si>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</si>
  <si>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</si>
  <si>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</si>
  <si>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</si>
  <si>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</si>
  <si>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</si>
  <si>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</si>
  <si>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</si>
  <si>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</si>
  <si>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</si>
  <si>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</si>
  <si>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</si>
  <si>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</si>
  <si>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</si>
  <si>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</si>
  <si>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</si>
  <si>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</si>
  <si>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</si>
  <si>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</si>
  <si>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</si>
  <si>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</si>
  <si>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</si>
  <si>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</si>
  <si>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</si>
  <si>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</si>
  <si>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</si>
  <si>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</si>
  <si>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</si>
  <si>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</si>
  <si>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</si>
  <si>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</si>
  <si>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</si>
  <si>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</si>
  <si>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</si>
  <si>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</si>
  <si>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</si>
  <si>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</si>
  <si>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</si>
  <si>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</si>
  <si>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</si>
  <si>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</si>
  <si>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</si>
  <si>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</si>
  <si>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</si>
  <si>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</si>
  <si>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</si>
  <si>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</si>
  <si>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</si>
  <si>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</si>
  <si>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</si>
  <si>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</si>
  <si>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</si>
  <si>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</si>
  <si>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</si>
  <si>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</si>
  <si>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</si>
  <si>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</si>
  <si>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</si>
  <si>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</si>
  <si>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</si>
  <si>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</si>
  <si>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</si>
  <si>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</si>
  <si>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</si>
  <si>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</si>
  <si>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</si>
  <si>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</si>
  <si>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</si>
  <si>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</si>
  <si>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</si>
  <si>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</si>
  <si>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</si>
  <si>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</si>
  <si>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</si>
  <si>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</si>
  <si>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</si>
  <si>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</si>
  <si>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</si>
  <si>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</si>
  <si>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</si>
  <si>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</si>
  <si>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</si>
  <si>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</si>
  <si>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</si>
  <si>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</si>
  <si>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</si>
  <si>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</si>
  <si>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</si>
  <si>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</si>
  <si>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</si>
  <si>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</si>
  <si>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</si>
  <si>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</si>
  <si>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</si>
  <si>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</si>
  <si>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</si>
  <si>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</si>
  <si>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</si>
  <si>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</si>
  <si>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</si>
  <si>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</si>
  <si>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</si>
  <si>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</si>
  <si>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</si>
  <si>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</si>
  <si>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</si>
  <si>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</si>
  <si>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</si>
  <si>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</si>
  <si>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</si>
  <si>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</si>
  <si>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</si>
  <si>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</si>
  <si>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</si>
  <si>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</si>
  <si>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</si>
  <si>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</si>
  <si>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</si>
  <si>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</si>
  <si>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</si>
  <si>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</si>
  <si>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</si>
  <si>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</si>
  <si>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</si>
  <si>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</si>
  <si>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</si>
  <si>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</si>
  <si>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</si>
  <si>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</si>
  <si>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</si>
  <si>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</si>
  <si>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</si>
  <si>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</si>
  <si>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</si>
  <si>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</si>
  <si>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</si>
  <si>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</si>
  <si>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</si>
  <si>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</si>
  <si>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</si>
  <si>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</si>
  <si>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</si>
  <si>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</si>
  <si>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</si>
  <si>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</si>
  <si>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</si>
  <si>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</si>
  <si>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</si>
  <si>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</si>
  <si>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</si>
  <si>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</si>
  <si>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</si>
  <si>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</si>
  <si>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</si>
  <si>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</si>
  <si>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</si>
  <si>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</si>
  <si>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</si>
  <si>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</si>
  <si>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</si>
  <si>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</si>
  <si>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</si>
  <si>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</si>
  <si>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</si>
  <si>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</si>
  <si>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</si>
  <si>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</si>
  <si>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</si>
  <si>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</si>
  <si>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</si>
  <si>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</si>
  <si>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</si>
  <si>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</si>
  <si>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</si>
  <si>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</si>
  <si>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</si>
  <si>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</si>
  <si>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</si>
  <si>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</si>
  <si>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</si>
  <si>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</si>
  <si>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</si>
  <si>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</si>
  <si>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</si>
  <si>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</si>
  <si>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</si>
  <si>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</si>
  <si>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</si>
  <si>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</si>
  <si>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</si>
  <si>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</si>
  <si>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</si>
  <si>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</si>
  <si>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</si>
  <si>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</si>
  <si>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</si>
  <si>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</si>
  <si>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</si>
  <si>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</si>
  <si>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</si>
  <si>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</si>
  <si>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</si>
  <si>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</si>
  <si>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</si>
  <si>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</si>
  <si>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</si>
  <si>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</si>
  <si>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</si>
  <si>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</si>
  <si>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</si>
  <si>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</si>
  <si>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</si>
  <si>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</si>
  <si>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</si>
  <si>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</si>
  <si>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</si>
  <si>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</si>
  <si>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</si>
  <si>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</si>
  <si>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</si>
  <si>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</si>
  <si>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</si>
  <si>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</si>
  <si>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</si>
  <si>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</si>
  <si>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</si>
  <si>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</si>
  <si>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</si>
  <si>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</si>
  <si>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</si>
  <si>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</si>
  <si>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</si>
  <si>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</si>
  <si>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</si>
  <si>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</si>
  <si>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</si>
  <si>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</si>
  <si>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</si>
  <si>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</si>
  <si>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</si>
  <si>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</si>
  <si>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</si>
  <si>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</si>
  <si>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</si>
  <si>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</si>
  <si>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</si>
  <si>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</si>
  <si>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</si>
  <si>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</si>
  <si>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</si>
  <si>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</si>
  <si>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</si>
  <si>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</si>
  <si>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</si>
  <si>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</si>
  <si>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</si>
  <si>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</si>
  <si>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</si>
  <si>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</si>
  <si>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</si>
  <si>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</si>
  <si>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</si>
  <si>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</si>
  <si>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</si>
  <si>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</si>
  <si>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</si>
  <si>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</si>
  <si>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</si>
  <si>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</si>
  <si>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</si>
  <si>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</si>
  <si>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</si>
  <si>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</si>
  <si>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</si>
  <si>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</si>
  <si>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</si>
  <si>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</si>
  <si>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</si>
  <si>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</si>
  <si>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</si>
  <si>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</si>
  <si>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</si>
  <si>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</si>
  <si>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</si>
  <si>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</si>
  <si>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</si>
  <si>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</si>
  <si>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</si>
  <si>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</si>
  <si>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</si>
  <si>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</si>
  <si>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</si>
  <si>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</si>
  <si>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</si>
  <si>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</si>
  <si>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</si>
  <si>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</si>
  <si>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</si>
  <si>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</si>
  <si>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</si>
  <si>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</si>
  <si>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</si>
  <si>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</si>
  <si>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</si>
  <si>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</si>
  <si>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</si>
  <si>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</si>
  <si>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</si>
  <si>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</si>
  <si>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</si>
  <si>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</si>
  <si>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</si>
  <si>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</si>
  <si>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</si>
  <si>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</si>
  <si>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</si>
  <si>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</si>
  <si>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</si>
  <si>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</si>
  <si>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</si>
  <si>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</si>
  <si>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</si>
  <si>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</si>
  <si>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</si>
  <si>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</si>
  <si>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</si>
  <si>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</si>
  <si>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</si>
  <si>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</si>
  <si>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</si>
  <si>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</si>
  <si>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</si>
  <si>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</si>
  <si>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</si>
  <si>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</si>
  <si>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</si>
  <si>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</si>
  <si>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</si>
  <si>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</si>
  <si>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</si>
  <si>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</si>
  <si>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</si>
  <si>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</si>
  <si>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</si>
  <si>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</si>
  <si>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</si>
  <si>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</si>
  <si>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</si>
  <si>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</si>
  <si>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</si>
  <si>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</si>
  <si>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</si>
  <si>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</si>
  <si>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</si>
  <si>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</si>
  <si>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</si>
  <si>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</si>
  <si>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</si>
  <si>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</si>
  <si>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</si>
  <si>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</si>
  <si>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</si>
  <si>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</si>
  <si>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</si>
  <si>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</si>
  <si>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</si>
  <si>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</si>
  <si>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</si>
  <si>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</si>
  <si>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</si>
  <si>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</si>
  <si>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</si>
  <si>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</si>
  <si>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</si>
  <si>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</si>
  <si>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</si>
  <si>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</si>
  <si>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</si>
  <si>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</si>
  <si>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</si>
  <si>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</si>
  <si>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</si>
  <si>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</si>
  <si>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</si>
  <si>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</si>
  <si>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</si>
  <si>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</si>
  <si>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</si>
  <si>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</si>
  <si>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</si>
  <si>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</si>
  <si>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</si>
  <si>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</si>
  <si>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</si>
  <si>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</si>
  <si>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</si>
  <si>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</si>
  <si>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</si>
  <si>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</si>
  <si>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</si>
  <si>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</si>
  <si>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</si>
  <si>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</si>
  <si>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</si>
  <si>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</si>
  <si>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</si>
  <si>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</si>
  <si>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</si>
  <si>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</si>
  <si>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</si>
  <si>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</si>
  <si>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</si>
  <si>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</si>
  <si>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</si>
  <si>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</si>
  <si>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</si>
  <si>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</si>
  <si>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</si>
  <si>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</si>
  <si>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</si>
  <si>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</si>
  <si>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</si>
  <si>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</si>
  <si>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</si>
  <si>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</si>
  <si>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</si>
  <si>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</si>
  <si>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</si>
  <si>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</si>
  <si>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</si>
  <si>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</si>
  <si>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</si>
  <si>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</si>
  <si>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</si>
  <si>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</si>
  <si>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</si>
  <si>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</si>
  <si>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</si>
  <si>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</si>
  <si>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</si>
  <si>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</si>
  <si>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</si>
  <si>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</si>
  <si>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</si>
  <si>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</si>
  <si>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</si>
  <si>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</si>
  <si>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</si>
  <si>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</si>
  <si>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</si>
  <si>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</si>
  <si>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</si>
  <si>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</si>
  <si>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</si>
  <si>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</si>
  <si>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</si>
  <si>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</si>
  <si>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</si>
  <si>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</si>
  <si>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</si>
  <si>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</si>
  <si>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</si>
  <si>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</si>
  <si>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</si>
  <si>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</si>
  <si>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</si>
  <si>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</si>
  <si>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</si>
  <si>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</si>
  <si>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</si>
  <si>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</si>
  <si>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</si>
  <si>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</si>
  <si>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</si>
  <si>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</si>
  <si>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</si>
  <si>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</si>
  <si>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</si>
  <si>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</si>
  <si>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</si>
  <si>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</si>
  <si>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</si>
  <si>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</si>
  <si>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</si>
  <si>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</si>
  <si>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</si>
  <si>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</si>
  <si>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</si>
  <si>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</si>
  <si>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</si>
  <si>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</si>
  <si>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</si>
  <si>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</si>
  <si>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</si>
  <si>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</si>
  <si>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</si>
  <si>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</si>
  <si>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</si>
  <si>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</si>
  <si>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</si>
  <si>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</si>
  <si>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</si>
  <si>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</si>
  <si>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</si>
  <si>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</si>
  <si>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</si>
  <si>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</si>
  <si>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</si>
  <si>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</si>
  <si>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</si>
  <si>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</si>
  <si>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</si>
  <si>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</si>
  <si>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</si>
  <si>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</si>
  <si>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</si>
  <si>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</si>
  <si>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</si>
  <si>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</si>
  <si>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</si>
  <si>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</si>
  <si>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</si>
  <si>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</si>
  <si>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</si>
  <si>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</si>
  <si>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</si>
  <si>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</si>
  <si>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</si>
  <si>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</si>
  <si>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</si>
  <si>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</si>
  <si>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</si>
  <si>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</si>
  <si>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</si>
  <si>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</si>
  <si>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</si>
  <si>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</si>
  <si>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</si>
  <si>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</si>
  <si>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</si>
  <si>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</si>
  <si>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</si>
  <si>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</si>
  <si>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</si>
  <si>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</si>
  <si>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</si>
  <si>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</si>
  <si>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</si>
  <si>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</si>
  <si>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</si>
  <si>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</si>
  <si>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</si>
  <si>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</si>
  <si>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</si>
  <si>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</si>
  <si>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</si>
  <si>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</si>
  <si>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</si>
  <si>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</si>
  <si>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</si>
  <si>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</si>
  <si>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</si>
  <si>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</si>
  <si>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</si>
  <si>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</si>
  <si>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</si>
  <si>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</si>
  <si>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</si>
  <si>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</si>
  <si>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</si>
  <si>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</si>
  <si>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</si>
  <si>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</si>
  <si>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</si>
  <si>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</si>
  <si>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</si>
  <si>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</si>
  <si>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</si>
  <si>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</si>
  <si>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</si>
  <si>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</si>
  <si>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</si>
  <si>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</si>
  <si>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</si>
  <si>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</si>
  <si>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</si>
  <si>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</si>
  <si>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</si>
  <si>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</si>
  <si>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</si>
  <si>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</si>
  <si>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</si>
  <si>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</si>
  <si>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</si>
  <si>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</si>
  <si>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</si>
  <si>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</si>
  <si>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</si>
  <si>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</si>
  <si>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</si>
  <si>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</si>
  <si>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</si>
  <si>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</si>
  <si>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</si>
  <si>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</si>
  <si>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</si>
  <si>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</si>
  <si>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</si>
  <si>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</si>
  <si>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</si>
  <si>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</si>
  <si>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</si>
  <si>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</si>
  <si>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</si>
  <si>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</si>
  <si>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</si>
  <si>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</si>
  <si>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</si>
  <si>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</si>
  <si>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</si>
  <si>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</si>
  <si>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</si>
  <si>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</si>
  <si>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</si>
  <si>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</si>
  <si>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</si>
  <si>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</si>
  <si>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</si>
  <si>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</si>
  <si>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</si>
  <si>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</si>
  <si>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</si>
  <si>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</si>
  <si>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</si>
  <si>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</si>
  <si>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</si>
  <si>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</si>
  <si>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</si>
  <si>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</si>
  <si>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</si>
  <si>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</si>
  <si>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</si>
  <si>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</si>
  <si>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</si>
  <si>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</si>
  <si>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</si>
  <si>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</si>
  <si>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</si>
  <si>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</si>
  <si>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</si>
  <si>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</si>
  <si>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</si>
  <si>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</si>
  <si>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</si>
  <si>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</si>
  <si>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</si>
  <si>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</si>
  <si>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</si>
  <si>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</si>
  <si>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</si>
  <si>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</si>
  <si>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</si>
  <si>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</si>
  <si>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</si>
  <si>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</si>
  <si>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</si>
  <si>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</si>
  <si>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</si>
  <si>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</si>
  <si>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</si>
  <si>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</si>
  <si>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</si>
  <si>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</si>
  <si>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</si>
  <si>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</si>
  <si>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</si>
  <si>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</si>
  <si>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</si>
  <si>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</si>
  <si>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</si>
  <si>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</si>
  <si>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</si>
  <si>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</si>
  <si>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</si>
  <si>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</si>
  <si>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</si>
  <si>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</si>
  <si>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</si>
  <si>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</si>
  <si>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</si>
  <si>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</si>
  <si>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</si>
  <si>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</si>
  <si>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</si>
  <si>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</si>
  <si>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</si>
  <si>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</si>
  <si>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</si>
  <si>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</si>
  <si>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</si>
  <si>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</si>
  <si>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</si>
  <si>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</si>
  <si>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</si>
  <si>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</si>
  <si>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</si>
  <si>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</si>
  <si>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</si>
  <si>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</si>
  <si>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</si>
  <si>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</si>
  <si>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</si>
  <si>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</si>
  <si>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</si>
  <si>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</si>
  <si>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</si>
  <si>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</si>
  <si>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</si>
  <si>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</si>
  <si>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</si>
  <si>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</si>
  <si>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</si>
  <si>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</si>
  <si>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</si>
  <si>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</si>
  <si>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</si>
  <si>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</si>
  <si>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</si>
  <si>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</si>
  <si>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</si>
  <si>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</si>
  <si>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</si>
  <si>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</si>
  <si>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</si>
  <si>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</si>
  <si>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</si>
  <si>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</si>
  <si>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</si>
  <si>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</si>
  <si>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</si>
  <si>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</si>
  <si>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</si>
  <si>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</si>
  <si>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</si>
  <si>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</si>
  <si>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</si>
  <si>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</si>
  <si>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</si>
  <si>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</si>
  <si>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</si>
  <si>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</si>
  <si>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</si>
  <si>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</si>
  <si>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</si>
  <si>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</si>
  <si>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</si>
  <si>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</si>
  <si>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</si>
  <si>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</si>
  <si>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</si>
  <si>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</si>
  <si>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</si>
  <si>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</si>
  <si>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</si>
  <si>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</si>
  <si>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</si>
  <si>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</si>
  <si>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</si>
  <si>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</si>
  <si>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</si>
  <si>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</si>
  <si>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</si>
  <si>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</si>
  <si>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</si>
  <si>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</si>
  <si>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</si>
  <si>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</si>
  <si>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</si>
  <si>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</si>
  <si>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</si>
  <si>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</si>
  <si>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</si>
  <si>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</si>
  <si>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</si>
  <si>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</si>
  <si>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</si>
  <si>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</si>
  <si>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</si>
  <si>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</si>
  <si>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</si>
  <si>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</si>
  <si>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</si>
  <si>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</si>
  <si>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</si>
  <si>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</si>
  <si>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</si>
  <si>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</si>
  <si>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</si>
  <si>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</si>
  <si>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</si>
  <si>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</si>
  <si>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</si>
  <si>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</si>
  <si>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</si>
  <si>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</si>
  <si>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</si>
  <si>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</si>
  <si>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</si>
  <si>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</si>
  <si>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</si>
  <si>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</si>
  <si>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</si>
  <si>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</si>
  <si>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</si>
  <si>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</si>
  <si>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</si>
  <si>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</si>
  <si>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</si>
  <si>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</si>
  <si>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</si>
  <si>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</si>
  <si>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</si>
  <si>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</si>
  <si>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</si>
  <si>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</si>
  <si>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</si>
  <si>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</si>
  <si>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</si>
  <si>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</si>
  <si>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</si>
  <si>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</si>
  <si>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</si>
  <si>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</si>
  <si>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</si>
  <si>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</si>
  <si>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</si>
  <si>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</si>
  <si>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</si>
  <si>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</si>
  <si>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</si>
  <si>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</si>
  <si>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</si>
  <si>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</si>
  <si>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</si>
  <si>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</si>
  <si>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</si>
  <si>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</si>
  <si>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</si>
  <si>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</si>
  <si>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</si>
  <si>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</si>
  <si>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</si>
  <si>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</si>
  <si>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</si>
  <si>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</si>
  <si>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</si>
  <si>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</si>
  <si>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</si>
  <si>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</si>
  <si>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</si>
  <si>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</si>
  <si>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</si>
  <si>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</si>
  <si>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</si>
  <si>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</si>
  <si>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</si>
  <si>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</si>
  <si>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</si>
  <si>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</si>
  <si>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</si>
  <si>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</si>
  <si>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</si>
  <si>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</si>
  <si>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</si>
  <si>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</si>
  <si>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</si>
  <si>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</si>
  <si>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</si>
  <si>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</si>
  <si>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</si>
  <si>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</si>
  <si>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</si>
  <si>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</si>
  <si>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</si>
  <si>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</si>
  <si>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</si>
  <si>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</si>
  <si>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</si>
  <si>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</si>
  <si>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</si>
  <si>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</si>
  <si>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</si>
  <si>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</si>
  <si>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</si>
  <si>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</si>
  <si>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</si>
  <si>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</si>
  <si>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</si>
  <si>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</si>
  <si>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</si>
  <si>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</si>
  <si>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</si>
  <si>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</si>
  <si>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</si>
  <si>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</si>
  <si>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</si>
  <si>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</si>
  <si>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</si>
  <si>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</si>
  <si>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</si>
  <si>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</si>
  <si>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</si>
  <si>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</si>
  <si>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</si>
  <si>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</si>
  <si>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</si>
  <si>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</si>
  <si>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</si>
  <si>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</si>
  <si>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</si>
  <si>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</si>
  <si>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</si>
  <si>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</si>
  <si>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</si>
  <si>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</si>
  <si>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</si>
  <si>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</si>
  <si>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</si>
  <si>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</si>
  <si>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</si>
  <si>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</si>
  <si>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</si>
  <si>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</si>
  <si>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</si>
  <si>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</si>
  <si>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</si>
  <si>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</si>
  <si>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</si>
  <si>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</si>
  <si>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</si>
  <si>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</si>
  <si>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</si>
  <si>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</si>
  <si>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</si>
  <si>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</si>
  <si>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</si>
  <si>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</si>
  <si>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</si>
  <si>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</si>
  <si>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</si>
  <si>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</si>
  <si>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</si>
  <si>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</si>
  <si>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</si>
  <si>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</si>
  <si>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</si>
  <si>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</si>
  <si>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</si>
  <si>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</si>
  <si>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</si>
  <si>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</si>
  <si>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</si>
  <si>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</si>
  <si>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</si>
  <si>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</si>
  <si>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</si>
  <si>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</si>
  <si>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</si>
  <si>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</si>
  <si>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</si>
  <si>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</si>
  <si>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</si>
  <si>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</si>
  <si>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</si>
  <si>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</si>
  <si>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</si>
  <si>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</si>
  <si>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</si>
  <si>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</si>
  <si>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</si>
  <si>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</si>
  <si>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</si>
  <si>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</si>
  <si>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</si>
  <si>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</si>
  <si>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</si>
  <si>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</si>
  <si>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</si>
  <si>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</si>
  <si>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</si>
  <si>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</si>
  <si>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</si>
  <si>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</si>
  <si>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</si>
  <si>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</si>
  <si>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</si>
  <si>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</si>
  <si>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</si>
  <si>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</si>
  <si>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</si>
  <si>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</si>
  <si>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</si>
  <si>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</si>
  <si>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</si>
  <si>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</si>
  <si>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</si>
  <si>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</si>
  <si>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</si>
  <si>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</si>
  <si>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</si>
  <si>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</si>
  <si>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</si>
  <si>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</si>
  <si>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</si>
  <si>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</si>
  <si>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</si>
  <si>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</si>
  <si>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</si>
  <si>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</si>
  <si>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</si>
  <si>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</si>
  <si>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</si>
  <si>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</si>
  <si>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</si>
  <si>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</si>
  <si>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</si>
  <si>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</si>
  <si>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</si>
  <si>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</si>
  <si>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</si>
  <si>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</si>
  <si>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</si>
  <si>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</si>
  <si>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</si>
  <si>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</si>
  <si>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</si>
  <si>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</si>
  <si>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</si>
  <si>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</si>
  <si>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</si>
  <si>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</si>
  <si>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</si>
  <si>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</si>
  <si>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</si>
  <si>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</si>
  <si>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</si>
  <si>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</si>
  <si>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</si>
  <si>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</si>
  <si>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</si>
  <si>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</si>
  <si>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</si>
  <si>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</si>
  <si>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</si>
  <si>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</si>
  <si>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</si>
  <si>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</si>
  <si>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</si>
  <si>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</si>
  <si>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</si>
  <si>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</si>
  <si>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</si>
  <si>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</si>
  <si>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</si>
  <si>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</si>
  <si>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</si>
  <si>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</si>
  <si>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</si>
  <si>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</si>
  <si>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</si>
  <si>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</si>
  <si>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</si>
  <si>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</si>
  <si>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</si>
  <si>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</si>
  <si>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</si>
  <si>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</si>
  <si>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</si>
  <si>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</si>
  <si>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</si>
  <si>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</si>
  <si>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</si>
  <si>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</si>
  <si>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</si>
  <si>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</si>
  <si>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</si>
  <si>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</si>
  <si>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</si>
  <si>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</si>
  <si>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</si>
  <si>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</si>
  <si>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</si>
  <si>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</si>
  <si>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</si>
  <si>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</si>
  <si>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</si>
  <si>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</si>
  <si>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</si>
  <si>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</si>
  <si>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</si>
  <si>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</si>
  <si>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</si>
  <si>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</si>
  <si>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</si>
  <si>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</si>
  <si>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</si>
  <si>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</si>
  <si>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</si>
  <si>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</si>
  <si>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</si>
  <si>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</si>
  <si>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</si>
  <si>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</si>
  <si>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</si>
  <si>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</si>
  <si>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</si>
  <si>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</si>
  <si>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</si>
  <si>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</si>
  <si>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</si>
  <si>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</si>
  <si>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</si>
  <si>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</si>
  <si>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</si>
  <si>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</si>
  <si>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</si>
  <si>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</si>
  <si>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</si>
  <si>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</si>
  <si>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</si>
  <si>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</si>
  <si>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</si>
  <si>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</si>
  <si>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</si>
  <si>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</si>
  <si>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</si>
  <si>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</si>
  <si>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</si>
  <si>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</si>
  <si>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</si>
  <si>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</si>
  <si>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</si>
  <si>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</si>
  <si>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</si>
  <si>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</si>
  <si>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</si>
  <si>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</si>
  <si>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</si>
  <si>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</si>
  <si>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</si>
  <si>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</si>
  <si>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</si>
  <si>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</si>
  <si>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</si>
  <si>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</si>
  <si>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</si>
  <si>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</si>
  <si>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</si>
  <si>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</si>
  <si>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</si>
  <si>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</si>
  <si>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</si>
  <si>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</si>
  <si>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</si>
  <si>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</si>
  <si>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</si>
  <si>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</si>
  <si>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</si>
  <si>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</si>
  <si>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</si>
  <si>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</si>
  <si>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</si>
  <si>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</si>
  <si>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</si>
  <si>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</si>
  <si>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</si>
  <si>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</si>
  <si>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</si>
  <si>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</si>
  <si>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</si>
  <si>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</si>
  <si>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</si>
  <si>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</si>
  <si>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</si>
  <si>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</si>
  <si>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</si>
  <si>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</si>
  <si>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</si>
  <si>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</si>
  <si>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</si>
  <si>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</si>
  <si>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</si>
  <si>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</si>
  <si>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</si>
  <si>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</si>
  <si>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</si>
  <si>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</si>
  <si>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</si>
  <si>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</si>
  <si>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</si>
  <si>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</si>
  <si>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</si>
  <si>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</si>
  <si>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</si>
  <si>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</si>
  <si>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</si>
  <si>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</si>
  <si>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</si>
  <si>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</si>
  <si>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</si>
  <si>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</si>
  <si>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</si>
  <si>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</si>
  <si>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</si>
  <si>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</si>
  <si>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PCM-20251107-00000797</t>
  </si>
  <si>
    <t xml:space="preserve">sector flapping due to HT , door open </t>
  </si>
  <si>
    <t xml:space="preserve"> </t>
  </si>
  <si>
    <t xml:space="preserve">                                                                                                                                                                                                                                                                                                                                                                                                                                                                                                                                                                                                                                                                                                                                                                                                                                                                                                                                                                                                                                                                                                                                                                                                                                                                                                                                                                                                                                                                                                                                                                                                                                                                                                                                                                                                                                                                                                                                                                                                                                                                                                                                                                                                                                                                                                                                                                                                                                                                                                                                                                                                                                                                                                                                                                                                                                                                                                                                                                                                                                                                                                                                                                                                                                                                                                                                                                                                                                                                                                                                                                                                                                                                                                                                                                                                                                                                                                                                                                                                                                                                                                                                                                                                                                                                                                                                                                                                                                                                                                                                                                                                                                                    </t>
  </si>
  <si>
    <t xml:space="preserve"> PCM-20250215-00000830 </t>
  </si>
  <si>
    <t>LTE site still down and  site located in aramco area access issue need special permission</t>
  </si>
  <si>
    <t>PCM-20251107-00000832</t>
  </si>
  <si>
    <t>ETA 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</si>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</sst>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0" totalsRowShown="0" headerRowDxfId="158" dataDxfId="157" headerRowBorderDxfId="155" tableBorderDxfId="156" totalsRowBorderDxfId="154">
  <autoFilter ref="A1:L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9" totalsRowShown="0" headerRowDxfId="141" dataDxfId="140" headerRowBorderDxfId="138" tableBorderDxfId="139" totalsRowBorderDxfId="137">
  <autoFilter ref="A1:CJ7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1" totalsRowShown="0" headerRowDxfId="48" dataDxfId="47" headerRowBorderDxfId="45" tableBorderDxfId="46">
  <autoFilter ref="A1:L10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32" dataDxfId="31" headerRowBorderDxfId="29" tableBorderDxfId="30" totalsRowBorderDxfId="28">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5" totalsRowShown="0" headerRowDxfId="15" dataDxfId="14" headerRowBorderDxfId="12" tableBorderDxfId="13">
  <autoFilter ref="A1:L2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0"/>
  <sheetViews>
    <sheetView workbookViewId="0">
      <selection activeCell="A5" sqref="A5"/>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305.72690219907236</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45968.675328124998</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45968.675328124998</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45968.675328124998</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45968.675328124998</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45968.675328124998</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45968.675328124998</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45968.675328124998</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45968.675328124998</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45968.675328124998</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45968.675328124998</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45968.675328124998</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45968.675328124998</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45968.675328124998</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45968.675328124998</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45968.675328124998</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45968.675328124998</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45968.675328124998</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45968.675328124998</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45968.675328124998</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45968.675328124998</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45968.675328124998</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45968.675328124998</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45968.675328124998</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45968.675328124998</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45968.675328124998</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45968.675328124998</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45968.675328124998</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45968.675328124998</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45968.675328124998</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45968.675328124998</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45968.675328124998</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45968.675328124998</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45968.675328124998</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45968.675328124998</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45968.675328124998</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45968.675328124998</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45968.675328124998</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45968.675328124998</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45968.675328124998</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45968.675328124998</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45968.675328124998</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45968.675328124998</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45968.675328124998</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45968.675328124998</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45968.675328124998</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45968.675328124998</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45968.675328124998</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45968.675328124998</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45968.675328124998</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45968.675328124998</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45968.675328124998</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45968.675328124998</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45968.675328124998</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45968.675328124998</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45968.675328124998</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45968.675328124998</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45968.675328124998</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45968.675328124998</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45968.675328124998</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45968.675328124998</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45968.675328124998</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45968.675328124998</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45968.675328124998</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45968.675328124998</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45968.675328124998</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45968.675328124998</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45968.675328124998</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45968.675328124998</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45968.675328124998</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45968.675328124998</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45968.675328124998</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45968.675328124998</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45968.675328124998</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45968.675328124998</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45968.675328124998</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45968.675328124998</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45968.675328124998</v>
      </c>
      <c r="H79" s="118"/>
      <c r="I79" s="116" t="str">
        <f>IFERROR(VLOOKUP(D79,DB!A:F,6,0),"")</f>
        <v/>
      </c>
      <c r="J79" s="116" t="str">
        <f>IFERROR(VLOOKUP(D79,DB!A:G,7,0),"")</f>
        <v/>
      </c>
      <c r="K79" s="120"/>
      <c r="L79" s="121" t="str">
        <f>IFERROR(VLOOKUP(D79,DB!A:I,9,0),"")</f>
        <v/>
      </c>
    </row>
    <row r="80" spans="1:12" ht="15" customHeight="1">
      <c r="A80" s="124"/>
      <c r="B80" s="125" t="str">
        <f>IFERROR(VLOOKUP(D80,DB!A:K,11,0),"")</f>
        <v/>
      </c>
      <c r="C80" s="125"/>
      <c r="D80" s="125"/>
      <c r="E80" s="126"/>
      <c r="F80" s="127"/>
      <c r="G80" s="128">
        <f ca="1">IFERROR(NOW()-F80,"")</f>
        <v>45968.675328124998</v>
      </c>
      <c r="H80" s="127"/>
      <c r="I80" s="125" t="str">
        <f>IFERROR(VLOOKUP(D80,DB!A:F,6,0),"")</f>
        <v/>
      </c>
      <c r="J80" s="125" t="str">
        <f>IFERROR(VLOOKUP(D80,DB!A:G,7,0),"")</f>
        <v/>
      </c>
      <c r="K80" s="129"/>
      <c r="L80" s="130" t="str">
        <f>IFERROR(VLOOKUP(D80,DB!A:I,9,0),"")</f>
        <v/>
      </c>
    </row>
  </sheetData>
  <customSheetViews>
    <customSheetView guid="{F6042A99-DD27-4453-835D-0834D95730CC}" filter="1" showAutoFilter="1">
      <pageMargins left="0" right="0" top="0" bottom="0" header="0" footer="0"/>
      <autoFilter ref="B1:M1" xr:uid="{C58AE361-1C89-49DA-A5CC-0C6FCB833740}"/>
    </customSheetView>
  </customSheetViews>
  <dataValidations count="2">
    <dataValidation allowBlank="1" showInputMessage="1" showErrorMessage="1" sqref="E1" xr:uid="{5DBA255D-CDD9-49FB-AD3C-AF70AB4EE696}"/>
    <dataValidation type="list" allowBlank="1" showInputMessage="1" showErrorMessage="1" sqref="E2:E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9"/>
  <sheetViews>
    <sheetView workbookViewId="0">
      <selection activeCell="D9" sqref="D9:D1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143.67549016203702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24493</v>
      </c>
      <c r="E4" s="85" t="s">
        <v>39021</v>
      </c>
      <c r="F4" s="104">
        <v>45968.607453703706</v>
      </c>
      <c r="G4" s="105">
        <f ca="1">IFERROR(NOW()-F4,"-")</f>
        <v>6.7874421292799525E-2</v>
      </c>
      <c r="H4" s="104">
        <v>45968.593564814815</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45968.675328124998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45968.675328124998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45968.675328124998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45968.675328124998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45968.675328124998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45968.675328124998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45968.675328124998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45968.675328124998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45968.675328124998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45968.675328124998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45968.675328124998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45968.675328124998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45968.675328124998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45968.675328124998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45968.675328124998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45968.675328124998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45968.675328124998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45968.675328124998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45968.675328124998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45968.675328124998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45968.675328124998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45968.675328124998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45968.675328124998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45968.675328124998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45968.675328124998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45968.675328124998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45968.675328124998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45968.675328124998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45968.675328124998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45968.675328124998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45968.675328124998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45968.675328124998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45968.675328124998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45968.675328124998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45968.675328124998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45968.675328124998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45968.675328124998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45968.675328124998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45968.675328124998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45968.675328124998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45968.675328124998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45968.675328124998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45968.675328124998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45968.675328124998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45968.675328124998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45968.675328124998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45968.675328124998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45968.675328124998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45968.675328124998</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45968.675328124998</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45968.675328124998</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45968.675328124998</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45968.675328124998</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45968.675328124998</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45968.675328124998</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45968.675328124998</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45968.675328124998</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45968.675328124998</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45968.675328124998</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45968.675328124998</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45968.675328124998</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45968.675328124998</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45968.675328124998</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45968.675328124998</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45968.675328124998</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45968.675328124998</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45968.675328124998</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45968.675328124998</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45968.675328124998</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45968.675328124998</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45968.675328124998</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45968.675328124998</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45968.675328124998</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45968.675328124998</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37"/>
      <c r="B79" s="138" t="str">
        <f>IFERROR(VLOOKUP(D79,DB!A:K,11,0),"")</f>
        <v/>
      </c>
      <c r="C79" s="138"/>
      <c r="D79" s="138"/>
      <c r="E79" s="139"/>
      <c r="F79" s="140"/>
      <c r="G79" s="141">
        <f ca="1">IFERROR(NOW()-F79,"-")</f>
        <v>45968.675328124998</v>
      </c>
      <c r="H79" s="140"/>
      <c r="I79" s="138" t="str">
        <f>IFERROR(VLOOKUP(D79,DB!A:F,6,0),"")</f>
        <v/>
      </c>
      <c r="J79" s="138" t="str">
        <f>IFERROR(VLOOKUP(D79,DB!A:G,7,0),"")</f>
        <v/>
      </c>
      <c r="K79" s="142"/>
      <c r="L79" s="138" t="str">
        <f>IFERROR(VLOOKUP(D79,DB!A:I,9,0),"")</f>
        <v/>
      </c>
      <c r="M79" s="138"/>
      <c r="N79" s="138"/>
      <c r="O79" s="138"/>
      <c r="P79" s="138"/>
      <c r="Q79" s="138"/>
      <c r="R79" s="138"/>
      <c r="S79" s="138"/>
      <c r="T79" s="138"/>
      <c r="U79" s="138"/>
      <c r="V79" s="138"/>
      <c r="W79" s="138"/>
      <c r="X79" s="138"/>
      <c r="Y79" s="138"/>
      <c r="Z79" s="138"/>
      <c r="AA79" s="138"/>
      <c r="AB79" s="138"/>
      <c r="AC79" s="138"/>
      <c r="AD79" s="138"/>
      <c r="AE79" s="138"/>
      <c r="AF79" s="138"/>
      <c r="AG79" s="138"/>
      <c r="AH79" s="138"/>
      <c r="AI79" s="138"/>
      <c r="AJ79" s="138"/>
      <c r="AK79" s="138"/>
      <c r="AL79" s="138"/>
      <c r="AM79" s="138"/>
      <c r="AN79" s="138"/>
      <c r="AO79" s="138"/>
      <c r="AP79" s="138"/>
      <c r="AQ79" s="138"/>
      <c r="AR79" s="138"/>
      <c r="AS79" s="138"/>
      <c r="AT79" s="138"/>
      <c r="AU79" s="138"/>
      <c r="AV79" s="138"/>
      <c r="AW79" s="138"/>
      <c r="AX79" s="138"/>
      <c r="AY79" s="138"/>
      <c r="AZ79" s="138"/>
      <c r="BA79" s="138"/>
      <c r="BB79" s="138"/>
      <c r="BC79" s="138"/>
      <c r="BD79" s="138"/>
      <c r="BE79" s="138"/>
      <c r="BF79" s="138"/>
      <c r="BG79" s="138"/>
      <c r="BH79" s="138"/>
      <c r="BI79" s="138"/>
      <c r="BJ79" s="138"/>
      <c r="BK79" s="138"/>
      <c r="BL79" s="138"/>
      <c r="BM79" s="138"/>
      <c r="BN79" s="138"/>
      <c r="BO79" s="138"/>
      <c r="BP79" s="138"/>
      <c r="BQ79" s="138"/>
      <c r="BR79" s="138"/>
      <c r="BS79" s="138"/>
      <c r="BT79" s="138"/>
      <c r="BU79" s="138"/>
      <c r="BV79" s="138"/>
      <c r="BW79" s="138"/>
      <c r="BX79" s="138"/>
      <c r="BY79" s="138"/>
      <c r="BZ79" s="138"/>
      <c r="CA79" s="138"/>
      <c r="CB79" s="138"/>
      <c r="CC79" s="138"/>
      <c r="CD79" s="138"/>
      <c r="CE79" s="138"/>
      <c r="CF79" s="138"/>
      <c r="CG79" s="138"/>
      <c r="CH79" s="138"/>
      <c r="CI79" s="138"/>
      <c r="CJ79" s="143"/>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1"/>
  <sheetViews>
    <sheetView tabSelected="1" workbookViewId="0">
      <selection activeCell="D3" sqre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IFERROR(VLOOKUP(#REF!,DB!A:K,11,0),"")</f>
        <v/>
      </c>
      <c r="C2" s="18"/>
      <c r="D2" s="19"/>
      <c r="E2" s="18"/>
      <c r="F2" s="20"/>
      <c r="G2" s="21">
        <f t="shared" ref="G2:G22" ca="1" si="0">IFERROR(NOW()-F2,"-")</f>
        <v>45968.675328124998</v>
      </c>
      <c r="H2" s="22"/>
      <c r="I2" s="19" t="str">
        <f>IFERROR(VLOOKUP(#REF!,DB!A:F,6,0),"")</f>
        <v/>
      </c>
      <c r="J2" s="18" t="str">
        <f>IFERROR(VLOOKUP(#REF!,DB!A:G,7,0),"")</f>
        <v/>
      </c>
      <c r="K2" s="45"/>
      <c r="L2" s="23" t="str">
        <f>IFERROR(VLOOKUP(#REF!,DB!A:I,9,0),"")</f>
        <v/>
      </c>
    </row>
    <row r="3" spans="1:13" ht="15" customHeight="1">
      <c r="A3" s="19"/>
      <c r="B3" s="61" t="str">
        <f>IFERROR(VLOOKUP(D3,DB!A:K,11,0),"")</f>
        <v/>
      </c>
      <c r="C3" s="18"/>
      <c r="D3" s="18"/>
      <c r="E3" s="18"/>
      <c r="F3" s="20"/>
      <c r="G3" s="21">
        <f t="shared" ca="1" si="0"/>
        <v>45968.675328124998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45968.675328124998</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45968.675328124998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45968.675328124998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45968.675328124998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45968.675328124998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45968.675328124998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45968.675328124998</v>
      </c>
      <c r="H10" s="22" t="s">
        <v>39107</v>
      </c>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45968.675328124998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45968.675328124998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45968.675328124998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45968.675328124998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45968.675328124998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45968.675328124998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45968.675328124998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45968.675328124998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45968.675328124998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45968.675328124998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45968.675328124998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45968.675328124998</v>
      </c>
      <c r="H22" s="22"/>
      <c r="I22" s="19" t="str">
        <f>IFERROR(VLOOKUP(D22,DB!A:F,6,0),"")</f>
        <v/>
      </c>
      <c r="J22" s="18" t="str">
        <f>IFERROR(VLOOKUP(D22,DB!A:G,7,0),"")</f>
        <v/>
      </c>
      <c r="K22" s="45"/>
      <c r="L22" s="23" t="str">
        <f>IFERROR(VLOOKUP(D22,DB!A:I,9,0),"")</f>
        <v/>
      </c>
    </row>
    <row r="23" spans="1:12" ht="15" customHeight="1">
      <c r="A23" s="19"/>
      <c r="B23" s="61" t="str">
        <f>IFERROR(VLOOKUP(D23,DB!A:K,11,0),"")</f>
        <v/>
      </c>
      <c r="C23" s="18" t="s">
        <v>39108</v>
      </c>
      <c r="D23" s="18"/>
      <c r="E23" s="18"/>
      <c r="F23" s="20"/>
      <c r="G23" s="21">
        <f t="shared" ref="G23:G86" ca="1" si="1">IFERROR(NOW()-F23,"-")</f>
        <v>45968.675328124998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45968.675328124998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45968.675328124998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45968.675328124998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45968.675328124998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45968.675328124998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45968.675328124998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45968.675328124998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45968.675328124998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45968.675328124998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45968.675328124998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45968.675328124998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45968.675328124998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45968.675328124998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45968.675328124998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45968.675328124998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45968.675328124998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45968.675328124998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45968.675328124998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45968.675328124998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45968.675328124998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45968.675328124998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45968.675328124998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45968.675328124998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45968.675328124998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45968.675328124998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45968.675328124998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45968.675328124998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45968.675328124998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45968.675328124998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45968.675328124998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45968.675328124998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45968.675328124998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45968.675328124998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45968.675328124998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45968.675328124998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45968.675328124998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45968.675328124998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45968.675328124998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45968.675328124998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45968.675328124998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45968.675328124998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45968.675328124998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45968.675328124998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45968.675328124998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45968.675328124998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45968.675328124998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45968.675328124998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45968.675328124998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45968.675328124998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45968.675328124998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45968.675328124998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45968.675328124998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45968.675328124998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45968.675328124998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45968.675328124998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45968.675328124998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45968.675328124998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45968.675328124998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45968.675328124998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45968.675328124998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45968.675328124998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45968.675328124998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45968.675328124998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ref="G87:G150" ca="1" si="2">IFERROR(NOW()-F87,"-")</f>
        <v>45968.675328124998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45968.675328124998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45968.675328124998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45968.675328124998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45968.675328124998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45968.675328124998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45968.675328124998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45968.675328124998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45968.675328124998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45968.675328124998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45968.675328124998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45968.675328124998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45968.675328124998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45968.675328124998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45968.675328124998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45968.675328124998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45968.675328124998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45968.675328124998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45968.675328124998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45968.675328124998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45968.675328124998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45968.675328124998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45968.675328124998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45968.675328124998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45968.675328124998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45968.675328124998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45968.675328124998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45968.675328124998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45968.675328124998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45968.675328124998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45968.675328124998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45968.675328124998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45968.675328124998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45968.675328124998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45968.675328124998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45968.675328124998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45968.675328124998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45968.675328124998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45968.675328124998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45968.675328124998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45968.675328124998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45968.675328124998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45968.675328124998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45968.675328124998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45968.675328124998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45968.675328124998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45968.675328124998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45968.675328124998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45968.675328124998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45968.675328124998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45968.675328124998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45968.675328124998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45968.675328124998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45968.675328124998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45968.675328124998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45968.675328124998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45968.675328124998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45968.675328124998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45968.675328124998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45968.675328124998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45968.675328124998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45968.675328124998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45968.675328124998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45968.675328124998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ref="G151:G214" ca="1" si="3">IFERROR(NOW()-F151,"-")</f>
        <v>45968.675328124998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45968.675328124998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45968.675328124998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45968.675328124998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45968.675328124998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45968.675328124998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45968.675328124998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45968.675328124998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45968.675328124998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45968.675328124998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45968.675328124998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45968.675328124998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45968.675328124998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45968.675328124998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45968.675328124998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45968.675328124998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45968.675328124998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45968.675328124998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45968.675328124998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45968.675328124998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45968.675328124998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45968.675328124998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45968.675328124998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45968.675328124998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45968.675328124998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45968.675328124998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45968.675328124998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45968.675328124998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45968.675328124998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45968.675328124998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45968.675328124998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45968.675328124998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45968.675328124998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45968.675328124998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45968.675328124998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45968.675328124998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45968.675328124998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45968.675328124998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45968.675328124998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45968.675328124998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45968.675328124998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45968.675328124998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45968.675328124998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45968.675328124998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45968.675328124998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45968.675328124998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45968.675328124998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45968.675328124998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45968.675328124998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45968.675328124998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45968.675328124998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45968.675328124998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45968.675328124998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45968.675328124998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45968.675328124998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45968.675328124998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45968.675328124998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45968.675328124998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45968.675328124998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45968.675328124998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45968.675328124998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45968.675328124998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45968.675328124998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45968.675328124998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ref="G215:G278" ca="1" si="4">IFERROR(NOW()-F215,"-")</f>
        <v>45968.675328124998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45968.675328124998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45968.675328124998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45968.675328124998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45968.675328124998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45968.675328124998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45968.675328124998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45968.675328124998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45968.675328124998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45968.675328124998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45968.675328124998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45968.675328124998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45968.675328124998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45968.675328124998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45968.675328124998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45968.675328124998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45968.675328124998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45968.675328124998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45968.675328124998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45968.675328124998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45968.675328124998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45968.675328124998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45968.675328124998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45968.675328124998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45968.675328124998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45968.675328124998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45968.675328124998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45968.675328124998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45968.675328124998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45968.675328124998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45968.675328124998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45968.675328124998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45968.675328124998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45968.675328124998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45968.675328124998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45968.675328124998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45968.675328124998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45968.675328124998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45968.675328124998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45968.675328124998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45968.675328124998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45968.675328124998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45968.675328124998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45968.675328124998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45968.675328124998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45968.675328124998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45968.675328124998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45968.675328124998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45968.675328124998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45968.675328124998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45968.675328124998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45968.675328124998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45968.675328124998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45968.675328124998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45968.675328124998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45968.675328124998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45968.675328124998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45968.675328124998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45968.675328124998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45968.675328124998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45968.675328124998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45968.675328124998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45968.675328124998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45968.675328124998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ref="G279:G342" ca="1" si="5">IFERROR(NOW()-F279,"-")</f>
        <v>45968.675328124998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45968.675328124998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45968.675328124998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45968.675328124998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45968.675328124998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45968.675328124998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45968.675328124998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45968.675328124998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45968.675328124998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45968.675328124998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45968.675328124998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45968.675328124998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45968.675328124998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45968.675328124998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45968.675328124998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45968.675328124998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45968.675328124998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45968.675328124998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45968.675328124998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45968.675328124998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45968.675328124998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45968.675328124998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45968.675328124998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45968.675328124998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45968.675328124998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45968.675328124998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45968.675328124998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45968.675328124998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45968.675328124998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45968.675328124998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45968.675328124998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45968.675328124998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45968.675328124998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45968.675328124998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45968.675328124998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45968.675328124998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45968.675328124998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45968.675328124998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45968.675328124998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45968.675328124998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45968.675328124998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45968.675328124998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45968.675328124998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45968.675328124998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45968.675328124998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45968.675328124998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45968.675328124998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45968.675328124998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45968.675328124998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45968.675328124998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45968.675328124998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45968.675328124998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45968.675328124998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45968.675328124998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45968.675328124998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45968.675328124998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45968.675328124998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45968.675328124998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45968.675328124998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45968.675328124998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45968.675328124998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45968.675328124998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45968.675328124998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45968.675328124998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ref="G343:G406" ca="1" si="6">IFERROR(NOW()-F343,"-")</f>
        <v>45968.675328124998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45968.675328124998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45968.675328124998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45968.675328124998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45968.675328124998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45968.675328124998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45968.675328124998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45968.675328124998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45968.675328124998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45968.675328124998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45968.675328124998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45968.675328124998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45968.675328124998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45968.675328124998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45968.675328124998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45968.675328124998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45968.675328124998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45968.675328124998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45968.675328124998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45968.675328124998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45968.675328124998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45968.675328124998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45968.675328124998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45968.675328124998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45968.675328124998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45968.675328124998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45968.675328124998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45968.675328124998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45968.675328124998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45968.675328124998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45968.675328124998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45968.675328124998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45968.675328124998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45968.675328124998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45968.675328124998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45968.675328124998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45968.675328124998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45968.675328124998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45968.675328124998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45968.675328124998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45968.675328124998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45968.675328124998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45968.675328124998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45968.675328124998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45968.675328124998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45968.675328124998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45968.675328124998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45968.675328124998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45968.675328124998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45968.675328124998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45968.675328124998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45968.675328124998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45968.675328124998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45968.675328124998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45968.675328124998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45968.675328124998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45968.675328124998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45968.675328124998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45968.675328124998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45968.675328124998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45968.675328124998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45968.675328124998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45968.675328124998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45968.675328124998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ref="G407:G470" ca="1" si="7">IFERROR(NOW()-F407,"-")</f>
        <v>45968.675328124998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45968.675328124998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45968.675328124998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45968.675328124998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45968.675328124998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45968.675328124998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45968.675328124998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45968.675328124998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45968.675328124998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45968.675328124998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45968.675328124998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45968.675328124998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45968.675328124998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45968.675328124998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45968.675328124998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45968.675328124998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45968.675328124998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45968.675328124998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45968.675328124998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45968.675328124998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45968.675328124998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45968.675328124998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45968.675328124998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45968.675328124998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45968.675328124998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45968.675328124998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45968.675328124998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45968.675328124998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45968.675328124998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45968.675328124998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45968.675328124998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45968.675328124998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45968.675328124998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45968.675328124998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45968.675328124998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45968.675328124998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45968.675328124998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45968.675328124998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45968.675328124998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45968.675328124998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45968.675328124998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45968.675328124998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45968.675328124998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45968.675328124998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45968.675328124998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45968.675328124998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45968.675328124998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45968.675328124998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45968.675328124998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45968.675328124998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45968.675328124998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45968.675328124998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45968.675328124998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45968.675328124998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45968.675328124998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45968.675328124998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45968.675328124998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45968.675328124998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45968.675328124998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45968.675328124998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45968.675328124998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45968.675328124998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45968.675328124998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45968.675328124998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ref="G471:G534" ca="1" si="8">IFERROR(NOW()-F471,"-")</f>
        <v>45968.675328124998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45968.675328124998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45968.675328124998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45968.675328124998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45968.675328124998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45968.675328124998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45968.675328124998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45968.675328124998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45968.675328124998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45968.675328124998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45968.675328124998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45968.675328124998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45968.675328124998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45968.675328124998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45968.675328124998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45968.675328124998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45968.675328124998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45968.675328124998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45968.675328124998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45968.675328124998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45968.675328124998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45968.675328124998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45968.675328124998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45968.675328124998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45968.675328124998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45968.675328124998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45968.675328124998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45968.675328124998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45968.675328124998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45968.675328124998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45968.675328124998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45968.675328124998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45968.675328124998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45968.675328124998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45968.675328124998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45968.675328124998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45968.675328124998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45968.675328124998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45968.675328124998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45968.675328124998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45968.675328124998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45968.675328124998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45968.675328124998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45968.675328124998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45968.675328124998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45968.675328124998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45968.675328124998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45968.675328124998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45968.675328124998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45968.675328124998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45968.675328124998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45968.675328124998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45968.675328124998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45968.675328124998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45968.675328124998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45968.675328124998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45968.675328124998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45968.675328124998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45968.675328124998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45968.675328124998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45968.675328124998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45968.675328124998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45968.675328124998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45968.675328124998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ref="G535:G598" ca="1" si="9">IFERROR(NOW()-F535,"-")</f>
        <v>45968.675328124998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45968.675328124998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45968.675328124998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45968.675328124998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45968.675328124998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45968.675328124998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45968.675328124998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45968.675328124998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45968.675328124998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45968.675328124998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45968.675328124998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45968.675328124998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45968.675328124998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45968.675328124998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45968.675328124998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45968.675328124998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45968.675328124998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45968.675328124998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45968.675328124998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45968.675328124998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45968.675328124998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45968.675328124998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45968.675328124998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45968.675328124998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45968.675328124998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45968.675328124998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45968.675328124998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45968.675328124998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45968.675328124998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45968.675328124998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45968.675328124998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45968.675328124998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45968.675328124998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45968.675328124998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45968.675328124998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45968.675328124998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45968.675328124998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45968.675328124998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45968.675328124998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45968.675328124998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45968.675328124998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45968.675328124998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45968.675328124998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45968.675328124998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45968.675328124998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45968.675328124998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45968.675328124998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45968.675328124998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45968.675328124998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45968.675328124998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45968.675328124998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45968.675328124998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45968.675328124998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45968.675328124998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45968.675328124998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45968.675328124998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45968.675328124998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45968.675328124998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45968.675328124998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45968.675328124998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45968.675328124998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45968.675328124998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45968.675328124998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45968.675328124998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ref="G599:G662" ca="1" si="10">IFERROR(NOW()-F599,"-")</f>
        <v>45968.675328124998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45968.675328124998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45968.675328124998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45968.675328124998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45968.675328124998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45968.675328124998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45968.675328124998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45968.675328124998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45968.675328124998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45968.675328124998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45968.675328124998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45968.675328124998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45968.675328124998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45968.675328124998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45968.675328124998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45968.675328124998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45968.675328124998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45968.675328124998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45968.675328124998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45968.675328124998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45968.675328124998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45968.675328124998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45968.675328124998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45968.675328124998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45968.675328124998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45968.675328124998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45968.675328124998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45968.675328124998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45968.675328124998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45968.675328124998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45968.675328124998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45968.675328124998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45968.675328124998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45968.675328124998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45968.675328124998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45968.675328124998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45968.675328124998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45968.675328124998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45968.675328124998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45968.675328124998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45968.675328124998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45968.675328124998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45968.675328124998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45968.675328124998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45968.675328124998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45968.675328124998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45968.675328124998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45968.675328124998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45968.675328124998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45968.675328124998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45968.675328124998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45968.675328124998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45968.675328124998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45968.675328124998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45968.675328124998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45968.675328124998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45968.675328124998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45968.675328124998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45968.675328124998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45968.675328124998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45968.675328124998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45968.675328124998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45968.675328124998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45968.675328124998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ref="G663:G726" ca="1" si="11">IFERROR(NOW()-F663,"-")</f>
        <v>45968.675328124998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45968.675328124998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45968.675328124998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45968.675328124998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45968.675328124998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45968.675328124998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45968.675328124998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45968.675328124998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45968.675328124998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45968.675328124998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45968.675328124998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45968.675328124998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45968.675328124998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45968.675328124998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45968.675328124998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45968.675328124998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45968.675328124998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45968.675328124998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45968.675328124998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45968.675328124998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45968.675328124998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45968.675328124998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45968.675328124998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45968.675328124998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45968.675328124998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45968.675328124998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45968.675328124998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45968.675328124998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45968.675328124998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45968.675328124998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45968.675328124998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45968.675328124998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45968.675328124998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45968.675328124998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45968.675328124998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45968.675328124998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45968.675328124998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45968.675328124998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45968.675328124998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45968.675328124998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45968.675328124998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45968.675328124998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45968.675328124998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45968.675328124998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45968.675328124998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45968.675328124998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45968.675328124998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45968.675328124998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45968.675328124998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45968.675328124998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45968.675328124998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45968.675328124998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45968.675328124998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45968.675328124998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45968.675328124998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45968.675328124998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45968.675328124998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45968.675328124998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45968.675328124998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45968.675328124998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45968.675328124998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45968.675328124998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45968.675328124998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45968.675328124998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ref="G727:G790" ca="1" si="12">IFERROR(NOW()-F727,"-")</f>
        <v>45968.675328124998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45968.675328124998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45968.675328124998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45968.675328124998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45968.675328124998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45968.675328124998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45968.675328124998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45968.675328124998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45968.675328124998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45968.675328124998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45968.675328124998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45968.675328124998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45968.675328124998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45968.675328124998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45968.675328124998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45968.675328124998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45968.675328124998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45968.675328124998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45968.675328124998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45968.675328124998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45968.675328124998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45968.675328124998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45968.675328124998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45968.675328124998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45968.675328124998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45968.675328124998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45968.675328124998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45968.675328124998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45968.675328124998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45968.675328124998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45968.675328124998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45968.675328124998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45968.675328124998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45968.675328124998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45968.675328124998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45968.675328124998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45968.675328124998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45968.675328124998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45968.675328124998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45968.675328124998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45968.675328124998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45968.675328124998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45968.675328124998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45968.675328124998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45968.675328124998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45968.675328124998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45968.675328124998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45968.675328124998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45968.675328124998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45968.675328124998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45968.675328124998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45968.675328124998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45968.675328124998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45968.675328124998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45968.675328124998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45968.675328124998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45968.675328124998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45968.675328124998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45968.675328124998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45968.675328124998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45968.675328124998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45968.675328124998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45968.675328124998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45968.675328124998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ref="G791:G854" ca="1" si="13">IFERROR(NOW()-F791,"-")</f>
        <v>45968.675328124998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45968.675328124998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45968.675328124998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45968.675328124998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45968.675328124998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45968.675328124998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45968.675328124998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45968.675328124998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45968.675328124998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45968.675328124998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45968.675328124998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45968.675328124998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45968.675328124998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45968.675328124998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45968.675328124998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45968.675328124998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45968.675328124998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45968.675328124998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45968.675328124998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45968.675328124998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45968.675328124998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45968.675328124998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45968.675328124998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45968.675328124998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45968.675328124998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45968.675328124998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45968.675328124998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45968.675328124998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45968.675328124998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45968.675328124998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45968.675328124998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45968.675328124998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45968.675328124998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45968.675328124998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45968.675328124998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45968.675328124998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45968.675328124998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45968.675328124998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45968.675328124998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45968.675328124998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45968.675328124998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45968.675328124998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45968.675328124998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45968.675328124998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45968.675328124998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45968.675328124998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45968.675328124998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45968.675328124998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45968.675328124998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45968.675328124998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45968.675328124998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45968.675328124998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45968.675328124998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45968.675328124998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45968.675328124998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45968.675328124998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45968.675328124998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45968.675328124998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45968.675328124998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45968.675328124998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45968.675328124998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45968.675328124998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45968.675328124998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45968.675328124998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ref="G855:G918" ca="1" si="14">IFERROR(NOW()-F855,"-")</f>
        <v>45968.675328124998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45968.675328124998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45968.675328124998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45968.675328124998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45968.675328124998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45968.675328124998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45968.675328124998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45968.675328124998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45968.675328124998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45968.675328124998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45968.675328124998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45968.675328124998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45968.675328124998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45968.675328124998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45968.675328124998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45968.675328124998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45968.675328124998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45968.675328124998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45968.675328124998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45968.675328124998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45968.675328124998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45968.675328124998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45968.675328124998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45968.675328124998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45968.675328124998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45968.675328124998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45968.675328124998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45968.675328124998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45968.675328124998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45968.675328124998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45968.675328124998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45968.675328124998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45968.675328124998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45968.675328124998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45968.675328124998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45968.675328124998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45968.675328124998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45968.675328124998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45968.675328124998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45968.675328124998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45968.675328124998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45968.675328124998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45968.675328124998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45968.675328124998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45968.675328124998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45968.675328124998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45968.675328124998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45968.675328124998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45968.675328124998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45968.675328124998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45968.675328124998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45968.675328124998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45968.675328124998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45968.675328124998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45968.675328124998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45968.675328124998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45968.675328124998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45968.675328124998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45968.675328124998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45968.675328124998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45968.675328124998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45968.675328124998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45968.675328124998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45968.675328124998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ref="G919:G982" ca="1" si="15">IFERROR(NOW()-F919,"-")</f>
        <v>45968.675328124998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45968.675328124998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45968.675328124998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45968.675328124998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45968.675328124998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45968.675328124998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45968.675328124998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45968.675328124998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45968.675328124998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45968.675328124998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45968.675328124998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45968.675328124998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45968.675328124998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45968.675328124998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45968.675328124998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45968.675328124998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45968.675328124998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45968.675328124998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45968.675328124998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45968.675328124998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45968.675328124998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45968.675328124998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45968.675328124998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45968.675328124998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45968.675328124998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45968.675328124998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45968.675328124998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45968.675328124998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45968.675328124998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45968.675328124998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45968.675328124998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45968.675328124998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45968.675328124998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45968.675328124998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45968.675328124998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45968.675328124998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45968.675328124998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45968.675328124998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45968.675328124998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45968.675328124998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45968.675328124998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45968.675328124998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45968.675328124998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45968.675328124998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45968.675328124998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45968.675328124998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45968.675328124998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45968.675328124998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45968.675328124998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45968.675328124998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45968.675328124998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45968.675328124998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45968.675328124998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45968.675328124998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45968.675328124998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45968.675328124998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45968.675328124998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45968.675328124998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45968.675328124998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45968.675328124998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45968.675328124998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45968.675328124998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45968.675328124998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45968.675328124998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ref="G983:G1046" ca="1" si="16">IFERROR(NOW()-F983,"-")</f>
        <v>45968.675328124998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45968.675328124998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45968.675328124998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45968.675328124998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45968.675328124998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45968.675328124998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45968.675328124998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45968.675328124998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45968.675328124998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45968.675328124998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45968.675328124998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45968.675328124998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45968.675328124998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45968.675328124998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45968.675328124998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45968.675328124998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45968.675328124998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45968.675328124998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45968.675328124998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45968.675328124998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45968.675328124998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45968.675328124998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45968.675328124998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45968.675328124998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45968.675328124998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45968.675328124998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45968.675328124998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45968.675328124998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45968.675328124998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45968.675328124998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45968.675328124998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45968.675328124998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45968.675328124998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45968.675328124998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45968.675328124998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45968.675328124998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45968.675328124998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45968.675328124998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45968.675328124998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45968.675328124998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45968.675328124998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45968.675328124998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45968.675328124998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45968.675328124998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45968.675328124998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45968.675328124998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45968.675328124998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45968.675328124998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45968.675328124998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45968.675328124998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45968.675328124998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45968.675328124998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45968.675328124998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45968.675328124998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45968.675328124998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45968.675328124998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45968.675328124998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45968.675328124998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45968.675328124998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45968.675328124998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45968.675328124998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45968.675328124998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45968.675328124998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45968.675328124998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ref="G1047:G1061" ca="1" si="17">IFERROR(NOW()-F1047,"-")</f>
        <v>45968.675328124998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45968.675328124998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45968.675328124998</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45968.675328124998</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45968.675328124998</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45968.675328124998</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45968.675328124998</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45968.675328124998</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45968.675328124998</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45968.675328124998</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45968.675328124998</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45968.675328124998</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45968.675328124998</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45968.675328124998</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45968.675328124998</v>
      </c>
      <c r="H1061" s="22"/>
      <c r="I1061" s="19" t="str">
        <f>IFERROR(VLOOKUP(D1061,DB!A:F,6,0),"")</f>
        <v/>
      </c>
      <c r="J1061" s="18" t="str">
        <f>IFERROR(VLOOKUP(D1061,DB!A:G,7,0),"")</f>
        <v/>
      </c>
      <c r="K1061" s="45"/>
      <c r="L1061" s="23" t="str">
        <f>IFERROR(VLOOKUP(D1061,DB!A:I,9,0),"")</f>
        <v/>
      </c>
    </row>
  </sheetData>
  <dataValidations count="2">
    <dataValidation allowBlank="1" showInputMessage="1" showErrorMessage="1" sqref="E1" xr:uid="{5914219A-CB83-432D-936A-CC0CB6F3982A}"/>
    <dataValidation type="list" allowBlank="1" showInputMessage="1" showErrorMessage="1" sqref="E2:E10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265.19461053240229</v>
      </c>
      <c r="H2" s="96">
        <v>45703.474768518521</v>
      </c>
      <c r="I2" s="96" t="str">
        <f>IFERROR(VLOOKUP(D2,DB!A:F,6,0),"")</f>
        <v>SCECO</v>
      </c>
      <c r="J2" s="96" t="str">
        <f>IFERROR(VLOOKUP(D2,DB!A:G,7,0),"")</f>
        <v>Dead</v>
      </c>
      <c r="K2" s="98" t="s">
        <v>39110</v>
      </c>
      <c r="L2" s="92" t="str">
        <f>IFERROR(VLOOKUP(D2,DB!A:I,9,0),"")</f>
        <v>Latis</v>
      </c>
    </row>
    <row r="3" spans="1:16" ht="15" customHeight="1">
      <c r="A3" s="108" t="s">
        <v>39111</v>
      </c>
      <c r="B3" s="108" t="str">
        <f>IFERROR(VLOOKUP(D3,DB!A:K,11,0),"")</f>
        <v>R4</v>
      </c>
      <c r="C3" s="109">
        <v>2</v>
      </c>
      <c r="D3" s="92" t="s">
        <v>36465</v>
      </c>
      <c r="E3" s="95" t="s">
        <v>39021</v>
      </c>
      <c r="F3" s="112">
        <v>45968.62222222222</v>
      </c>
      <c r="G3" s="113">
        <f ca="1">IFERROR(NOW()-F3,"")</f>
        <v>5.3105902778042946E-2</v>
      </c>
      <c r="H3" s="112">
        <v>45968.60833333333</v>
      </c>
      <c r="I3" s="108" t="str">
        <f>IFERROR(VLOOKUP(D3,DB!A:F,6,0),"")</f>
        <v>Generator-SG</v>
      </c>
      <c r="J3" s="108">
        <f>IFERROR(VLOOKUP(D3,DB!A:G,7,0),"")</f>
        <v>0</v>
      </c>
      <c r="K3" s="114" t="s">
        <v>39112</v>
      </c>
      <c r="L3" s="110" t="str">
        <f>IFERROR(VLOOKUP(D3,DB!A:I,9,0),"")</f>
        <v>Latis</v>
      </c>
    </row>
    <row r="4" spans="1:16" ht="15" customHeight="1">
      <c r="A4" s="108"/>
      <c r="B4" s="108" t="str">
        <f>IFERROR(VLOOKUP(D4,DB!A:K,11,0),"")</f>
        <v/>
      </c>
      <c r="C4" s="109"/>
      <c r="D4" s="92"/>
      <c r="E4" s="95"/>
      <c r="F4" s="112"/>
      <c r="G4" s="113">
        <f ca="1">IFERROR(NOW()-F4,"")</f>
        <v>45968.675328124998</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111"/>
      <c r="F5" s="112"/>
      <c r="G5" s="113">
        <f ca="1">IFERROR(NOW()-F5,"")</f>
        <v>45968.675328124998</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111"/>
      <c r="F6" s="112"/>
      <c r="G6" s="113">
        <f ca="1">IFERROR(NOW()-F6,"")</f>
        <v>45968.675328124998</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111"/>
      <c r="F7" s="112"/>
      <c r="G7" s="113">
        <f ca="1">IFERROR(NOW()-F7,"")</f>
        <v>45968.675328124998</v>
      </c>
      <c r="H7" s="112"/>
      <c r="I7" s="108" t="str">
        <f>IFERROR(VLOOKUP(D7,DB!A:F,6,0),"")</f>
        <v/>
      </c>
      <c r="J7" s="108" t="str">
        <f>IFERROR(VLOOKUP(D7,DB!A:G,7,0),"")</f>
        <v/>
      </c>
      <c r="K7" s="114"/>
      <c r="L7" s="110" t="str">
        <f>IFERROR(VLOOKUP(D7,DB!A:I,9,0),"")</f>
        <v/>
      </c>
    </row>
    <row r="8" spans="1:16" ht="15" customHeight="1">
      <c r="A8" s="108"/>
      <c r="B8" s="108" t="str">
        <f>IFERROR(VLOOKUP(D8,DB!A:K,11,0),"")</f>
        <v/>
      </c>
      <c r="C8" s="109"/>
      <c r="D8" s="110"/>
      <c r="E8" s="111"/>
      <c r="F8" s="112"/>
      <c r="G8" s="113">
        <f ca="1">IFERROR(NOW()-F8,"")</f>
        <v>45968.675328124998</v>
      </c>
      <c r="H8" s="112"/>
      <c r="I8" s="108" t="str">
        <f>IFERROR(VLOOKUP(D8,DB!A:F,6,0),"")</f>
        <v/>
      </c>
      <c r="J8" s="108" t="str">
        <f>IFERROR(VLOOKUP(D8,DB!A:G,7,0),"")</f>
        <v/>
      </c>
      <c r="K8" s="114"/>
      <c r="L8" s="110" t="str">
        <f>IFERROR(VLOOKUP(D8,DB!A:I,9,0),"")</f>
        <v/>
      </c>
    </row>
    <row r="9" spans="1:16" ht="15" customHeight="1">
      <c r="A9" s="108"/>
      <c r="B9" s="108" t="str">
        <f>IFERROR(VLOOKUP(D9,DB!A:K,11,0),"")</f>
        <v/>
      </c>
      <c r="C9" s="109"/>
      <c r="D9" s="110"/>
      <c r="E9" s="111"/>
      <c r="F9" s="112"/>
      <c r="G9" s="113">
        <f ca="1">IFERROR(NOW()-F9,"")</f>
        <v>45968.675328124998</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110"/>
      <c r="E10" s="111"/>
      <c r="F10" s="112"/>
      <c r="G10" s="113">
        <f ca="1">IFERROR(NOW()-F10,"")</f>
        <v>45968.675328124998</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110"/>
      <c r="E11" s="111"/>
      <c r="F11" s="112"/>
      <c r="G11" s="113">
        <f ca="1">IFERROR(NOW()-F11,"")</f>
        <v>45968.675328124998</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110"/>
      <c r="E12" s="111"/>
      <c r="F12" s="112"/>
      <c r="G12" s="113">
        <f ca="1">IFERROR(NOW()-F12,"")</f>
        <v>45968.675328124998</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110"/>
      <c r="E13" s="111"/>
      <c r="F13" s="112"/>
      <c r="G13" s="113">
        <f ca="1">IFERROR(NOW()-F13,"")</f>
        <v>45968.675328124998</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110"/>
      <c r="E14" s="111"/>
      <c r="F14" s="112"/>
      <c r="G14" s="113">
        <f ca="1">IFERROR(NOW()-F14,"")</f>
        <v>45968.675328124998</v>
      </c>
      <c r="H14" s="112"/>
      <c r="I14" s="108" t="str">
        <f>IFERROR(VLOOKUP(D14,DB!A:F,6,0),"")</f>
        <v/>
      </c>
      <c r="J14" s="108" t="str">
        <f>IFERROR(VLOOKUP(D14,DB!A:G,7,0),"")</f>
        <v/>
      </c>
      <c r="K14" s="114"/>
      <c r="L14" s="110" t="str">
        <f>IFERROR(VLOOKUP(D14,DB!A:I,9,0),"")</f>
        <v/>
      </c>
    </row>
    <row r="15" spans="1:16" ht="15" customHeight="1">
      <c r="A15" s="150"/>
      <c r="B15" s="150" t="str">
        <f>IFERROR(VLOOKUP(D15,DB!A:K,11,0),"")</f>
        <v/>
      </c>
      <c r="C15" s="94"/>
      <c r="D15" s="92"/>
      <c r="E15" s="95"/>
      <c r="F15" s="96"/>
      <c r="G15" s="151">
        <f ca="1">IFERROR(NOW()-F15,"")</f>
        <v>45968.675328124998</v>
      </c>
      <c r="H15" s="96"/>
      <c r="I15" s="150" t="str">
        <f>IFERROR(VLOOKUP(D15,DB!A:F,6,0),"")</f>
        <v/>
      </c>
      <c r="J15" s="150" t="str">
        <f>IFERROR(VLOOKUP(D15,DB!A:G,7,0),"")</f>
        <v/>
      </c>
      <c r="K15" s="98"/>
      <c r="L15" s="92" t="str">
        <f>IFERROR(VLOOKUP(D15,DB!A:I,9,0),"")</f>
        <v/>
      </c>
    </row>
    <row r="16" spans="1:16" ht="15" customHeight="1">
      <c r="A16" s="150"/>
      <c r="B16" s="150" t="str">
        <f>IFERROR(VLOOKUP(D16,DB!A:K,11,0),"")</f>
        <v/>
      </c>
      <c r="C16" s="94"/>
      <c r="D16" s="92"/>
      <c r="E16" s="95"/>
      <c r="F16" s="96"/>
      <c r="G16" s="151">
        <f ca="1">IFERROR(NOW()-F16,"")</f>
        <v>45968.675328124998</v>
      </c>
      <c r="H16" s="96"/>
      <c r="I16" s="150" t="str">
        <f>IFERROR(VLOOKUP(D16,DB!A:F,6,0),"")</f>
        <v/>
      </c>
      <c r="J16" s="150" t="str">
        <f>IFERROR(VLOOKUP(D16,DB!A:G,7,0),"")</f>
        <v/>
      </c>
      <c r="K16" s="98"/>
      <c r="L16" s="92" t="str">
        <f>IFERROR(VLOOKUP(D16,DB!A:I,9,0),"")</f>
        <v/>
      </c>
    </row>
    <row r="17" spans="1:12" ht="15" customHeight="1">
      <c r="A17" s="150"/>
      <c r="B17" s="150" t="str">
        <f>IFERROR(VLOOKUP(D17,DB!A:K,11,0),"")</f>
        <v/>
      </c>
      <c r="C17" s="94"/>
      <c r="D17" s="92"/>
      <c r="E17" s="95"/>
      <c r="F17" s="96"/>
      <c r="G17" s="151">
        <f ca="1">IFERROR(NOW()-F17,"")</f>
        <v>45968.675328124998</v>
      </c>
      <c r="H17" s="96"/>
      <c r="I17" s="150" t="str">
        <f>IFERROR(VLOOKUP(D17,DB!A:F,6,0),"")</f>
        <v/>
      </c>
      <c r="J17" s="150" t="str">
        <f>IFERROR(VLOOKUP(D17,DB!A:G,7,0),"")</f>
        <v/>
      </c>
      <c r="K17" s="98"/>
      <c r="L17" s="92" t="str">
        <f>IFERROR(VLOOKUP(D17,DB!A:I,9,0),"")</f>
        <v/>
      </c>
    </row>
    <row r="18" spans="1:12" ht="15" customHeight="1">
      <c r="A18" s="150"/>
      <c r="B18" s="150" t="str">
        <f>IFERROR(VLOOKUP(D18,DB!A:K,11,0),"")</f>
        <v/>
      </c>
      <c r="C18" s="94"/>
      <c r="D18" s="92"/>
      <c r="E18" s="95"/>
      <c r="F18" s="96"/>
      <c r="G18" s="151">
        <f ca="1">IFERROR(NOW()-F18,"")</f>
        <v>45968.675328124998</v>
      </c>
      <c r="H18" s="96"/>
      <c r="I18" s="150" t="str">
        <f>IFERROR(VLOOKUP(D18,DB!A:F,6,0),"")</f>
        <v/>
      </c>
      <c r="J18" s="150" t="str">
        <f>IFERROR(VLOOKUP(D18,DB!A:G,7,0),"")</f>
        <v/>
      </c>
      <c r="K18" s="98"/>
      <c r="L18" s="92" t="str">
        <f>IFERROR(VLOOKUP(D18,DB!A:I,9,0),"")</f>
        <v/>
      </c>
    </row>
    <row r="19" spans="1:12" ht="15" customHeight="1">
      <c r="A19" s="150"/>
      <c r="B19" s="150" t="str">
        <f>IFERROR(VLOOKUP(D19,DB!A:K,11,0),"")</f>
        <v/>
      </c>
      <c r="C19" s="94"/>
      <c r="D19" s="92"/>
      <c r="E19" s="95"/>
      <c r="F19" s="96"/>
      <c r="G19" s="151">
        <f ca="1">IFERROR(NOW()-F19,"")</f>
        <v>45968.675328124998</v>
      </c>
      <c r="H19" s="96"/>
      <c r="I19" s="150" t="str">
        <f>IFERROR(VLOOKUP(D19,DB!A:F,6,0),"")</f>
        <v/>
      </c>
      <c r="J19" s="150" t="str">
        <f>IFERROR(VLOOKUP(D19,DB!A:G,7,0),"")</f>
        <v/>
      </c>
      <c r="K19" s="98"/>
      <c r="L19" s="92" t="str">
        <f>IFERROR(VLOOKUP(D19,DB!A:I,9,0),"")</f>
        <v/>
      </c>
    </row>
    <row r="20" spans="1:12" ht="15" customHeight="1">
      <c r="A20" s="150"/>
      <c r="B20" s="150" t="str">
        <f>IFERROR(VLOOKUP(D20,DB!A:K,11,0),"")</f>
        <v/>
      </c>
      <c r="C20" s="94"/>
      <c r="D20" s="92"/>
      <c r="E20" s="95"/>
      <c r="F20" s="96"/>
      <c r="G20" s="151">
        <f ca="1">IFERROR(NOW()-F20,"")</f>
        <v>45968.675328124998</v>
      </c>
      <c r="H20" s="96"/>
      <c r="I20" s="150" t="str">
        <f>IFERROR(VLOOKUP(D20,DB!A:F,6,0),"")</f>
        <v/>
      </c>
      <c r="J20" s="150" t="str">
        <f>IFERROR(VLOOKUP(D20,DB!A:G,7,0),"")</f>
        <v/>
      </c>
      <c r="K20" s="98"/>
      <c r="L20" s="92" t="str">
        <f>IFERROR(VLOOKUP(D20,DB!A:I,9,0),"")</f>
        <v/>
      </c>
    </row>
    <row r="21" spans="1:12" ht="15" customHeight="1">
      <c r="A21" s="150"/>
      <c r="B21" s="150" t="str">
        <f>IFERROR(VLOOKUP(D21,DB!A:K,11,0),"")</f>
        <v/>
      </c>
      <c r="C21" s="94"/>
      <c r="D21" s="92"/>
      <c r="E21" s="95"/>
      <c r="F21" s="96"/>
      <c r="G21" s="151">
        <f ca="1">IFERROR(NOW()-F21,"")</f>
        <v>45968.675328124998</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45968.675328124998</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45968.675328124998</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45968.675328124998</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45968.675328124998</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45968.675328124998</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45968.675328124998</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45968.675328124998</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45968.675328124998</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45968.675328124998</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45968.675328124998</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45968.675328124998</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45968.675328124998</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45968.675328124998</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45968.675328124998</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45968.675328124998</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45968.675328124998</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45968.675328124998</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45968.675328124998</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45968.675328124998</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45968.675328124998</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45968.675328124998</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45968.675328124998</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45968.675328124998</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45968.675328124998</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45968.675328124998</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45968.675328124998</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45968.675328124998</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45968.675328124998</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45968.675328124998</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45968.675328124998</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45968.675328124998</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45968.675328124998</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45968.675328124998</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45968.675328124998</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45968.675328124998</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45968.675328124998</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45968.675328124998</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45968.675328124998</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45968.675328124998</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45968.675328124998</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45968.675328124998</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45968.675328124998</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45968.675328124998</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45968.675328124998</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45968.675328124998</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45968.675328124998</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45968.675328124998</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45968.675328124998</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45968.675328124998</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45968.675328124998</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45968.675328124998</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45968.675328124998</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45968.675328124998</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45968.675328124998</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45968.675328124998</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45968.675328124998</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45968.675328124998</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45968.675328124998</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45968.675328124998</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45968.675328124998</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45968.675328124998</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45968.675328124998</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45968.675328124998</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45968.675328124998</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45968.675328124998</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45968.675328124998</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45968.675328124998</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45968.675328124998</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45968.675328124998</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45968.675328124998</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45968.675328124998</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45968.675328124998</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45968.675328124998</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45968.675328124998</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45968.675328124998</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45968.675328124998</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45968.675328124998</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45968.675328124998</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45968.675328124998</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45968.675328124998</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45968.675328124998</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45968.675328124998</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45968.675328124998</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45968.675328124998</v>
      </c>
      <c r="H105" s="96"/>
      <c r="I105" s="150" t="str">
        <f>IFERROR(VLOOKUP(D105,DB!A:F,6,0),"")</f>
        <v/>
      </c>
      <c r="J105" s="150" t="str">
        <f>IFERROR(VLOOKUP(D105,DB!A:G,7,0),"")</f>
        <v/>
      </c>
      <c r="K105" s="98"/>
      <c r="L105" s="92" t="str">
        <f>IFERROR(VLOOKUP(D105,DB!A:I,9,0),"")</f>
        <v/>
      </c>
    </row>
    <row r="106" spans="1:12" ht="15" customHeight="1">
      <c r="A106" s="150"/>
      <c r="B106" s="150" t="str">
        <f>IFERROR(VLOOKUP(D106,DB!A:K,11,0),"")</f>
        <v/>
      </c>
      <c r="C106" s="94"/>
      <c r="D106" s="92"/>
      <c r="E106" s="95"/>
      <c r="F106" s="96"/>
      <c r="G106" s="151">
        <f ca="1">IFERROR(NOW()-F106,"")</f>
        <v>45968.675328124998</v>
      </c>
      <c r="H106" s="96"/>
      <c r="I106" s="150" t="str">
        <f>IFERROR(VLOOKUP(D106,DB!A:F,6,0),"")</f>
        <v/>
      </c>
      <c r="J106" s="150" t="str">
        <f>IFERROR(VLOOKUP(D106,DB!A:G,7,0),"")</f>
        <v/>
      </c>
      <c r="K106" s="98"/>
      <c r="L106" s="92" t="str">
        <f>IFERROR(VLOOKUP(D106,DB!A:I,9,0),"")</f>
        <v/>
      </c>
    </row>
    <row r="107" spans="1:12" ht="15" customHeight="1">
      <c r="A107" s="150"/>
      <c r="B107" s="150" t="str">
        <f>IFERROR(VLOOKUP(D107,DB!A:K,11,0),"")</f>
        <v/>
      </c>
      <c r="C107" s="94"/>
      <c r="D107" s="92"/>
      <c r="E107" s="95"/>
      <c r="F107" s="96"/>
      <c r="G107" s="151">
        <f ca="1">IFERROR(NOW()-F107,"")</f>
        <v>45968.675328124998</v>
      </c>
      <c r="H107" s="96"/>
      <c r="I107" s="150" t="str">
        <f>IFERROR(VLOOKUP(D107,DB!A:F,6,0),"")</f>
        <v/>
      </c>
      <c r="J107" s="150" t="str">
        <f>IFERROR(VLOOKUP(D107,DB!A:G,7,0),"")</f>
        <v/>
      </c>
      <c r="K107" s="98"/>
      <c r="L107" s="92" t="str">
        <f>IFERROR(VLOOKUP(D107,DB!A:I,9,0),"")</f>
        <v/>
      </c>
    </row>
    <row r="108" spans="1:12" ht="15" customHeight="1">
      <c r="A108" s="150"/>
      <c r="B108" s="150" t="str">
        <f>IFERROR(VLOOKUP(D108,DB!A:K,11,0),"")</f>
        <v/>
      </c>
      <c r="C108" s="94"/>
      <c r="D108" s="92"/>
      <c r="E108" s="95"/>
      <c r="F108" s="96"/>
      <c r="G108" s="151">
        <f ca="1">IFERROR(NOW()-F108,"")</f>
        <v>45968.675328124998</v>
      </c>
      <c r="H108" s="96"/>
      <c r="I108" s="150" t="str">
        <f>IFERROR(VLOOKUP(D108,DB!A:F,6,0),"")</f>
        <v/>
      </c>
      <c r="J108" s="150" t="str">
        <f>IFERROR(VLOOKUP(D108,DB!A:G,7,0),"")</f>
        <v/>
      </c>
      <c r="K108" s="98"/>
      <c r="L108" s="92" t="str">
        <f>IFERROR(VLOOKUP(D108,DB!A:I,9,0),"")</f>
        <v/>
      </c>
    </row>
    <row r="109" spans="1:12" ht="15" customHeight="1">
      <c r="A109" s="150"/>
      <c r="B109" s="150" t="str">
        <f>IFERROR(VLOOKUP(D109,DB!A:K,11,0),"")</f>
        <v/>
      </c>
      <c r="C109" s="94"/>
      <c r="D109" s="92"/>
      <c r="E109" s="95"/>
      <c r="F109" s="96"/>
      <c r="G109" s="151">
        <f ca="1">IFERROR(NOW()-F109,"")</f>
        <v>45968.675328124998</v>
      </c>
      <c r="H109" s="96"/>
      <c r="I109" s="150" t="str">
        <f>IFERROR(VLOOKUP(D109,DB!A:F,6,0),"")</f>
        <v/>
      </c>
      <c r="J109" s="150" t="str">
        <f>IFERROR(VLOOKUP(D109,DB!A:G,7,0),"")</f>
        <v/>
      </c>
      <c r="K109" s="98"/>
      <c r="L109" s="92" t="str">
        <f>IFERROR(VLOOKUP(D109,DB!A:I,9,0),"")</f>
        <v/>
      </c>
    </row>
    <row r="110" spans="1:12" ht="15" customHeight="1">
      <c r="A110" s="150"/>
      <c r="B110" s="150" t="str">
        <f>IFERROR(VLOOKUP(D110,DB!A:K,11,0),"")</f>
        <v/>
      </c>
      <c r="C110" s="94"/>
      <c r="D110" s="92"/>
      <c r="E110" s="95"/>
      <c r="F110" s="96"/>
      <c r="G110" s="151">
        <f ca="1">IFERROR(NOW()-F110,"")</f>
        <v>45968.675328124998</v>
      </c>
      <c r="H110" s="96"/>
      <c r="I110" s="150" t="str">
        <f>IFERROR(VLOOKUP(D110,DB!A:F,6,0),"")</f>
        <v/>
      </c>
      <c r="J110" s="150" t="str">
        <f>IFERROR(VLOOKUP(D110,DB!A:G,7,0),"")</f>
        <v/>
      </c>
      <c r="K110" s="98"/>
      <c r="L110" s="92" t="str">
        <f>IFERROR(VLOOKUP(D110,DB!A:I,9,0),"")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7"/>
  <sheetViews>
    <sheetView workbookViewId="0">
      <selection activeCell="D9" sqref="D9"/>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39113</v>
      </c>
      <c r="B2" s="37" t="str">
        <f>IFERROR(VLOOKUP(D2,DB!A:K,11,0),"")</f>
        <v>R5</v>
      </c>
      <c r="C2" s="37">
        <v>3</v>
      </c>
      <c r="D2" s="107" t="s">
        <v>36011</v>
      </c>
      <c r="E2" s="37" t="s">
        <v>39021</v>
      </c>
      <c r="F2" s="38">
        <v>45891.832060185188</v>
      </c>
      <c r="G2" s="123">
        <f ca="1">IFERROR(NOW()-F2,"")</f>
        <v>76.843267939810175</v>
      </c>
      <c r="H2" s="38">
        <v>45891.790393518517</v>
      </c>
      <c r="I2" s="37" t="str">
        <f>IFERROR(VLOOKUP(D2,DB!A:F,6,0),"")</f>
        <v>Generator-SG</v>
      </c>
      <c r="J2" s="37" t="str">
        <f>IFERROR(VLOOKUP(D2,DB!A:G,7,0),"")</f>
        <v>Vandalized</v>
      </c>
      <c r="K2" s="37" t="s">
        <v>39114</v>
      </c>
      <c r="L2" s="37" t="str">
        <f>IFERROR(VLOOKUP(D2,DB!A:I,9,0),"")</f>
        <v>Latis</v>
      </c>
      <c r="M2" s="106"/>
    </row>
    <row r="3" spans="1:13" ht="30.75">
      <c r="A3" s="37" t="s">
        <v>39115</v>
      </c>
      <c r="B3" s="37" t="str">
        <f>IFERROR(VLOOKUP(D3,DB!A:K,11,0),"")</f>
        <v>R5</v>
      </c>
      <c r="C3" s="37">
        <v>1</v>
      </c>
      <c r="D3" s="37" t="s">
        <v>33268</v>
      </c>
      <c r="E3" s="37" t="s">
        <v>39100</v>
      </c>
      <c r="F3" s="38">
        <v>45926.188877314817</v>
      </c>
      <c r="G3" s="123">
        <f t="shared" ref="G3" ca="1" si="0">IFERROR(NOW()-F3,"")</f>
        <v>42.48645081018185</v>
      </c>
      <c r="H3" s="38">
        <v>45926.158159722225</v>
      </c>
      <c r="I3" s="37" t="str">
        <f>IFERROR(VLOOKUP(D3,DB!A:F,6,0),"")</f>
        <v>SCECO</v>
      </c>
      <c r="J3" s="37" t="str">
        <f>IFERROR(VLOOKUP(D3,DB!A:G,7,0),"")</f>
        <v>Good</v>
      </c>
      <c r="K3" s="37" t="s">
        <v>39116</v>
      </c>
      <c r="L3" s="37" t="str">
        <f>IFERROR(VLOOKUP(D3,DB!A:I,9,0),"")</f>
        <v>Latis</v>
      </c>
      <c r="M3" s="106"/>
    </row>
    <row r="4" spans="1:13" ht="48" customHeight="1">
      <c r="A4" s="131" t="s">
        <v>39117</v>
      </c>
      <c r="B4" s="131" t="str">
        <f>IFERROR(VLOOKUP(D4,DB!A:K,11,0),"")</f>
        <v>R5</v>
      </c>
      <c r="C4" s="131">
        <v>1</v>
      </c>
      <c r="D4" s="131" t="s">
        <v>34758</v>
      </c>
      <c r="E4" s="131" t="s">
        <v>39100</v>
      </c>
      <c r="F4" s="132">
        <v>45948.661111111112</v>
      </c>
      <c r="G4" s="133">
        <f ca="1">IFERROR(NOW()-F4,"")</f>
        <v>20.014217013886082</v>
      </c>
      <c r="H4" s="132">
        <v>45948.661111111112</v>
      </c>
      <c r="I4" s="131" t="str">
        <f>IFERROR(VLOOKUP(D4,DB!A:F,6,0),"")</f>
        <v>SCECO</v>
      </c>
      <c r="J4" s="131" t="str">
        <f>IFERROR(VLOOKUP(D4,DB!A:G,7,0),"")</f>
        <v>Dead</v>
      </c>
      <c r="K4" s="131" t="s">
        <v>39118</v>
      </c>
      <c r="L4" s="131" t="str">
        <f>IFERROR(VLOOKUP(D4,DB!A:I,9,0),"")</f>
        <v>Latis</v>
      </c>
    </row>
    <row r="5" spans="1:13" ht="15">
      <c r="A5" s="131"/>
      <c r="B5" s="131" t="str">
        <f>IFERROR(VLOOKUP(D5,DB!A:K,11,0),"")</f>
        <v/>
      </c>
      <c r="C5" s="131"/>
      <c r="D5" s="131"/>
      <c r="E5" s="131"/>
      <c r="F5" s="131"/>
      <c r="G5" s="131">
        <f ca="1">IFERROR(NOW()-F5,"")</f>
        <v>45968.675328124998</v>
      </c>
      <c r="H5" s="131"/>
      <c r="I5" s="131" t="str">
        <f>IFERROR(VLOOKUP(D5,DB!A:F,6,0),"")</f>
        <v/>
      </c>
      <c r="J5" s="131" t="str">
        <f>IFERROR(VLOOKUP(D5,DB!A:G,7,0),"")</f>
        <v/>
      </c>
      <c r="K5" s="131"/>
      <c r="L5" s="131" t="str">
        <f>IFERROR(VLOOKUP(D5,DB!A:I,9,0),"")</f>
        <v/>
      </c>
    </row>
    <row r="6" spans="1:13" ht="15">
      <c r="A6" s="131"/>
      <c r="B6" s="131" t="str">
        <f>IFERROR(VLOOKUP(D6,DB!A:K,11,0),"")</f>
        <v/>
      </c>
      <c r="C6" s="131"/>
      <c r="D6" s="131"/>
      <c r="E6" s="131"/>
      <c r="F6" s="131"/>
      <c r="G6" s="131">
        <f ca="1">IFERROR(NOW()-F6,"")</f>
        <v>45968.675328124998</v>
      </c>
      <c r="H6" s="131"/>
      <c r="I6" s="131" t="str">
        <f>IFERROR(VLOOKUP(D6,DB!A:F,6,0),"")</f>
        <v/>
      </c>
      <c r="J6" s="131" t="str">
        <f>IFERROR(VLOOKUP(D6,DB!A:G,7,0),"")</f>
        <v/>
      </c>
      <c r="K6" s="131"/>
      <c r="L6" s="131" t="str">
        <f>IFERROR(VLOOKUP(D6,DB!A:I,9,0),"")</f>
        <v/>
      </c>
    </row>
    <row r="7" spans="1:13" ht="15">
      <c r="A7" s="131"/>
      <c r="B7" s="131" t="str">
        <f>IFERROR(VLOOKUP(D7,DB!A:K,11,0),"")</f>
        <v/>
      </c>
      <c r="C7" s="131"/>
      <c r="D7" s="152"/>
      <c r="E7" s="131"/>
      <c r="F7" s="131"/>
      <c r="G7" s="131">
        <f ca="1">IFERROR(NOW()-F7,"")</f>
        <v>45968.675328124998</v>
      </c>
      <c r="H7" s="131"/>
      <c r="I7" s="131" t="str">
        <f>IFERROR(VLOOKUP(D7,DB!A:F,6,0),"")</f>
        <v/>
      </c>
      <c r="J7" s="131" t="str">
        <f>IFERROR(VLOOKUP(D7,DB!A:G,7,0),"")</f>
        <v/>
      </c>
      <c r="K7" s="131"/>
      <c r="L7" s="131" t="str">
        <f>IFERROR(VLOOKUP(D7,DB!A:I,9,0),"")</f>
        <v/>
      </c>
    </row>
    <row r="8" spans="1:13" ht="15">
      <c r="A8" s="131"/>
      <c r="B8" s="131" t="str">
        <f>IFERROR(VLOOKUP(D8,DB!A:K,11,0),"")</f>
        <v/>
      </c>
      <c r="C8" s="131"/>
      <c r="D8" s="131"/>
      <c r="E8" s="131"/>
      <c r="F8" s="131"/>
      <c r="G8" s="131">
        <f ca="1">IFERROR(NOW()-F8,"")</f>
        <v>45968.675328124998</v>
      </c>
      <c r="H8" s="131"/>
      <c r="I8" s="131" t="str">
        <f>IFERROR(VLOOKUP(D8,DB!A:F,6,0),"")</f>
        <v/>
      </c>
      <c r="J8" s="131" t="str">
        <f>IFERROR(VLOOKUP(D8,DB!A:G,7,0),"")</f>
        <v/>
      </c>
      <c r="K8" s="131"/>
      <c r="L8" s="131" t="str">
        <f>IFERROR(VLOOKUP(D8,DB!A:I,9,0),"")</f>
        <v/>
      </c>
    </row>
    <row r="9" spans="1:13" ht="15">
      <c r="A9" s="131"/>
      <c r="B9" s="131" t="str">
        <f>IFERROR(VLOOKUP(D9,DB!A:K,11,0),"")</f>
        <v/>
      </c>
      <c r="C9" s="131"/>
      <c r="D9" s="131"/>
      <c r="E9" s="131"/>
      <c r="F9" s="131"/>
      <c r="G9" s="131">
        <f ca="1">IFERROR(NOW()-F9,"")</f>
        <v>45968.675328124998</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45968.675328124998</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45968.675328124998</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45968.675328124998</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45968.675328124998</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45968.675328124998</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45968.675328124998</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45968.675328124998</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45968.675328124998</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45968.675328124998</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45968.675328124998</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45968.675328124998</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45968.675328124998</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45968.675328124998</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45968.675328124998</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45968.675328124998</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45968.675328124998</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45968.675328124998</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45968.675328124998</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45968.675328124998</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45968.675328124998</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45968.675328124998</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45968.675328124998</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45968.675328124998</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45968.675328124998</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45968.675328124998</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45968.675328124998</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45968.675328124998</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45968.675328124998</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45968.675328124998</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45968.675328124998</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45968.675328124998</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45968.675328124998</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45968.675328124998</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45968.675328124998</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45968.675328124998</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45968.675328124998</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45968.675328124998</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45968.675328124998</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45968.675328124998</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45968.675328124998</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45968.675328124998</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45968.675328124998</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45968.675328124998</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45968.675328124998</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45968.675328124998</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45968.675328124998</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45968.675328124998</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45968.675328124998</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45968.675328124998</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45968.675328124998</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45968.675328124998</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45968.675328124998</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45968.675328124998</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45968.675328124998</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45968.675328124998</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45968.675328124998</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45968.675328124998</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45968.675328124998</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45968.675328124998</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45968.675328124998</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45968.675328124998</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45968.675328124998</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45968.675328124998</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45968.675328124998</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45968.675328124998</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45968.675328124998</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45968.675328124998</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45968.675328124998</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45968.675328124998</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45968.675328124998</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45968.675328124998</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45968.675328124998</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45968.675328124998</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45968.675328124998</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45968.675328124998</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45968.675328124998</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45968.675328124998</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45968.675328124998</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45968.675328124998</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45968.675328124998</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45968.675328124998</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45968.675328124998</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45968.675328124998</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45968.675328124998</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45968.675328124998</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45968.675328124998</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45968.675328124998</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45968.675328124998</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45968.675328124998</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45968.675328124998</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45968.675328124998</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45968.675328124998</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45968.675328124998</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45968.675328124998</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45968.675328124998</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45968.675328124998</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45968.675328124998</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45968.675328124998</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45968.675328124998</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45968.675328124998</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45968.675328124998</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45968.675328124998</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45968.675328124998</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45968.675328124998</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45968.675328124998</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45968.675328124998</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45968.675328124998</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45968.675328124998</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45968.675328124998</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45968.675328124998</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45968.675328124998</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45968.675328124998</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45968.675328124998</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45968.675328124998</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45968.675328124998</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45968.675328124998</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45968.675328124998</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45968.675328124998</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45968.675328124998</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45968.675328124998</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45968.675328124998</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45968.675328124998</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45968.675328124998</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45968.675328124998</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45968.675328124998</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45968.675328124998</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45968.675328124998</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45968.675328124998</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45968.675328124998</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45968.675328124998</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45968.675328124998</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45968.675328124998</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45968.675328124998</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45968.675328124998</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45968.675328124998</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45968.675328124998</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45968.675328124998</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45968.675328124998</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45968.675328124998</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45968.675328124998</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45968.675328124998</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45968.675328124998</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45968.675328124998</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45968.675328124998</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45968.675328124998</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45968.675328124998</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45968.675328124998</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45968.675328124998</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45968.675328124998</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45968.675328124998</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45968.675328124998</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45968.675328124998</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45968.675328124998</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45968.675328124998</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45968.675328124998</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45968.675328124998</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45968.675328124998</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45968.675328124998</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45968.675328124998</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45968.675328124998</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45968.675328124998</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45968.675328124998</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45968.675328124998</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45968.675328124998</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45968.675328124998</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45968.675328124998</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45968.675328124998</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45968.675328124998</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45968.675328124998</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45968.675328124998</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45968.675328124998</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45968.675328124998</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45968.675328124998</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45968.675328124998</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45968.675328124998</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45968.675328124998</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45968.675328124998</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45968.675328124998</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45968.675328124998</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45968.675328124998</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45968.675328124998</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45968.675328124998</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45968.675328124998</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45968.675328124998</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45968.675328124998</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45968.675328124998</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45968.675328124998</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45968.675328124998</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45968.675328124998</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45968.675328124998</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45968.675328124998</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45968.675328124998</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45968.675328124998</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45968.675328124998</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45968.675328124998</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45968.675328124998</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45968.675328124998</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45968.675328124998</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45968.675328124998</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45968.675328124998</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45968.675328124998</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45968.675328124998</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45968.675328124998</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45968.675328124998</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45968.675328124998</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45968.675328124998</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45968.675328124998</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45968.675328124998</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45968.675328124998</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45968.675328124998</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45968.675328124998</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45968.675328124998</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45968.675328124998</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45968.675328124998</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45968.675328124998</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45968.675328124998</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45968.675328124998</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45968.675328124998</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45968.675328124998</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45968.675328124998</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45968.675328124998</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45968.675328124998</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45968.675328124998</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45968.675328124998</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45968.675328124998</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45968.675328124998</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45968.675328124998</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45968.675328124998</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45968.675328124998</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45968.675328124998</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45968.675328124998</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45968.675328124998</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45968.675328124998</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45968.675328124998</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45968.675328124998</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45968.675328124998</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45968.675328124998</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45968.675328124998</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45968.675328124998</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45968.675328124998</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45968.675328124998</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45968.675328124998</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45968.675328124998</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45968.675328124998</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45968.675328124998</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45968.675328124998</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45968.675328124998</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45968.675328124998</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45968.675328124998</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45968.675328124998</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45968.675328124998</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45968.675328124998</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45968.675328124998</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45968.675328124998</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45968.675328124998</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45968.675328124998</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45968.675328124998</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45968.675328124998</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45968.675328124998</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45968.675328124998</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45968.675328124998</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45968.675328124998</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45968.675328124998</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45968.675328124998</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45968.675328124998</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45968.675328124998</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45968.675328124998</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45968.675328124998</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45968.675328124998</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45968.675328124998</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45968.675328124998</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45968.675328124998</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45968.675328124998</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45968.675328124998</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45968.675328124998</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45968.675328124998</v>
      </c>
      <c r="H285" s="131"/>
      <c r="I285" s="131" t="str">
        <f>IFERROR(VLOOKUP(D285,DB!A:F,6,0),"")</f>
        <v/>
      </c>
      <c r="J285" s="131" t="str">
        <f>IFERROR(VLOOKUP(D285,DB!A:G,7,0),"")</f>
        <v/>
      </c>
      <c r="K285" s="131"/>
      <c r="L285" s="131" t="str">
        <f>IFERROR(VLOOKUP(D285,DB!A:I,9,0),"")</f>
        <v/>
      </c>
    </row>
    <row r="286" spans="1:12" ht="15">
      <c r="A286" s="131"/>
      <c r="B286" s="131"/>
      <c r="C286" s="131"/>
      <c r="D286" s="131"/>
      <c r="E286" s="131"/>
      <c r="F286" s="131"/>
      <c r="G286" s="131"/>
      <c r="H286" s="131"/>
      <c r="I286" s="131"/>
      <c r="J286" s="131"/>
      <c r="K286" s="131"/>
      <c r="L286" s="131"/>
    </row>
    <row r="287" spans="1:12" ht="15">
      <c r="A287" s="131"/>
      <c r="B287" s="131"/>
      <c r="C287" s="131"/>
      <c r="D287" s="131"/>
      <c r="E287" s="131"/>
      <c r="F287" s="131"/>
      <c r="G287" s="131"/>
      <c r="H287" s="131"/>
      <c r="I287" s="131"/>
      <c r="J287" s="131"/>
      <c r="K287" s="131"/>
      <c r="L287" s="131"/>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row r="327" spans="1:12" ht="15"/>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5" ht="15"/>
    <row r="396" ht="15"/>
    <row r="397" ht="15"/>
    <row r="398" ht="15"/>
    <row r="399" ht="15"/>
    <row r="400" ht="15"/>
    <row r="401" ht="15"/>
    <row r="402" ht="15"/>
    <row r="403" ht="15"/>
    <row r="404" ht="15"/>
    <row r="405"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95" ht="15"/>
    <row r="496" ht="15"/>
    <row r="497" ht="15"/>
    <row r="498" ht="15"/>
    <row r="499" ht="15"/>
    <row r="524" ht="15"/>
    <row r="525" ht="15"/>
    <row r="526" ht="15"/>
    <row r="527" ht="15"/>
    <row r="528" ht="15"/>
    <row r="529" ht="15"/>
    <row r="530" ht="15"/>
    <row r="531" ht="15"/>
    <row r="532" ht="15"/>
    <row r="533" ht="15"/>
    <row r="534"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823" ht="15"/>
    <row r="824" ht="15"/>
    <row r="825" ht="15"/>
    <row r="826" ht="15"/>
    <row r="827" ht="15"/>
    <row r="828" ht="15"/>
    <row r="829"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6" ht="15"/>
    <row r="1047" ht="15"/>
    <row r="1048" ht="15"/>
    <row r="1050" ht="15"/>
    <row r="1051" ht="15"/>
    <row r="1052" ht="15"/>
    <row r="1053" ht="15"/>
    <row r="1054" ht="15"/>
    <row r="1055" ht="15"/>
    <row r="1056" ht="15"/>
    <row r="1057" ht="15"/>
    <row r="1058" ht="15"/>
    <row r="1060" ht="15"/>
    <row r="1061" ht="15"/>
    <row r="1062" ht="15"/>
    <row r="1063" ht="15"/>
    <row r="1064" ht="15"/>
    <row r="1065" ht="15"/>
    <row r="1066" ht="15"/>
    <row r="1067" ht="15"/>
    <row r="1068" ht="15"/>
    <row r="1069" ht="15"/>
    <row r="1070" ht="15"/>
    <row r="1071" ht="15"/>
    <row r="1072" ht="15"/>
    <row r="1073" ht="15"/>
    <row r="1074" ht="15"/>
    <row r="1075" ht="15"/>
    <row r="1076" ht="15"/>
    <row r="1078" ht="15"/>
    <row r="1079" ht="15"/>
    <row r="1080" ht="15"/>
    <row r="1081" ht="15"/>
    <row r="1082" ht="15"/>
    <row r="1083"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0" ht="15"/>
    <row r="1161" ht="15"/>
    <row r="1162" ht="15"/>
    <row r="1165" ht="15"/>
    <row r="1166" ht="15"/>
    <row r="1169" ht="15"/>
    <row r="1170" ht="15"/>
    <row r="1171" ht="15"/>
    <row r="1172" ht="15"/>
    <row r="1173" ht="15"/>
    <row r="1174" ht="15"/>
    <row r="1175" ht="15"/>
    <row r="1176" ht="15"/>
    <row r="1177" ht="15"/>
    <row r="1183" ht="15"/>
    <row r="1184" ht="15"/>
    <row r="1185" ht="15"/>
    <row r="1186" ht="15"/>
    <row r="1187" ht="15"/>
    <row r="1188" ht="15"/>
    <row r="1189" ht="15"/>
    <row r="1190" ht="15"/>
    <row r="1191" ht="15"/>
    <row r="1199" ht="15"/>
    <row r="1200" ht="15"/>
    <row r="1201" ht="15"/>
    <row r="1202" ht="15"/>
    <row r="1203" ht="15"/>
    <row r="1204" ht="15"/>
    <row r="1205" ht="15"/>
    <row r="1206" ht="15"/>
    <row r="1207" ht="15"/>
    <row r="1208" ht="15"/>
    <row r="1209" ht="15"/>
    <row r="1210" ht="15"/>
    <row r="1211" ht="15"/>
    <row r="1212" ht="15"/>
    <row r="1213" ht="15"/>
    <row r="1214" ht="15"/>
    <row r="1215" ht="15"/>
    <row r="1217" ht="15"/>
    <row r="1218" ht="15"/>
    <row r="1220" ht="15"/>
    <row r="1221" ht="15"/>
    <row r="1222" ht="15"/>
    <row r="1223" ht="15"/>
    <row r="1226" ht="15"/>
    <row r="1227" ht="15"/>
    <row r="1228" ht="15"/>
    <row r="1239" ht="15"/>
    <row r="1242" ht="15"/>
    <row r="1243" ht="15"/>
    <row r="1246" ht="15"/>
    <row r="1247" ht="15"/>
  </sheetData>
  <dataValidations count="2">
    <dataValidation allowBlank="1" showInputMessage="1" showErrorMessage="1" sqref="E1" xr:uid="{920C6338-E771-4DAE-8C89-92A9093EA4DE}"/>
    <dataValidation type="list" allowBlank="1" showInputMessage="1" showErrorMessage="1" sqref="E2:E2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1"/>
  <sheetViews>
    <sheetView workbookViewId="0">
      <selection activeCell="D2" sqref="D2"/>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5"/>
      <c r="G2" s="146">
        <f ca="1">IFERROR(NOW()-F2,"-")</f>
        <v>45968.675328124998</v>
      </c>
      <c r="H2" s="147"/>
      <c r="I2" s="86" t="str">
        <f>IFERROR(VLOOKUP(D2,DB!A:F,6,0),"")</f>
        <v/>
      </c>
      <c r="J2" s="61" t="str">
        <f>IFERROR(VLOOKUP(D2,DB!A:G,7,0),"")</f>
        <v/>
      </c>
      <c r="K2" s="148"/>
      <c r="L2" s="149" t="str">
        <f>IFERROR(VLOOKUP(D2,DB!A:I,9,0),"")</f>
        <v/>
      </c>
    </row>
    <row r="3" spans="1:12" ht="31.5" customHeight="1">
      <c r="A3" s="86"/>
      <c r="B3" s="61" t="str">
        <f>IFERROR(VLOOKUP(D3,DB!A:K,11,0),"")</f>
        <v/>
      </c>
      <c r="C3" s="61"/>
      <c r="D3" s="61"/>
      <c r="E3" s="61"/>
      <c r="F3" s="145"/>
      <c r="G3" s="146">
        <f ca="1">IFERROR(NOW()-F3,"-")</f>
        <v>45968.675328124998</v>
      </c>
      <c r="H3" s="147"/>
      <c r="I3" s="86" t="str">
        <f>IFERROR(VLOOKUP(D3,DB!A:F,6,0),"")</f>
        <v/>
      </c>
      <c r="J3" s="61" t="str">
        <f>IFERROR(VLOOKUP(D3,DB!A:G,7,0),"")</f>
        <v/>
      </c>
      <c r="K3" s="148"/>
      <c r="L3" s="149" t="str">
        <f>IFERROR(VLOOKUP(D3,DB!A:I,9,0),"")</f>
        <v/>
      </c>
    </row>
    <row r="4" spans="1:12" ht="31.5" customHeight="1">
      <c r="A4" s="86"/>
      <c r="B4" s="61" t="str">
        <f>IFERROR(VLOOKUP(D4,DB!A:K,11,0),"")</f>
        <v/>
      </c>
      <c r="C4" s="61"/>
      <c r="D4" s="61"/>
      <c r="E4" s="61"/>
      <c r="F4" s="145"/>
      <c r="G4" s="146">
        <f ca="1">IFERROR(NOW()-F4,"-")</f>
        <v>45968.675328124998</v>
      </c>
      <c r="H4" s="147"/>
      <c r="I4" s="86" t="str">
        <f>IFERROR(VLOOKUP(D4,DB!A:F,6,0),"")</f>
        <v/>
      </c>
      <c r="J4" s="61" t="str">
        <f>IFERROR(VLOOKUP(D4,DB!A:G,7,0),"")</f>
        <v/>
      </c>
      <c r="K4" s="148"/>
      <c r="L4" s="149" t="str">
        <f>IFERROR(VLOOKUP(D4,DB!A:I,9,0),"")</f>
        <v/>
      </c>
    </row>
    <row r="5" spans="1:12" ht="31.5" customHeight="1">
      <c r="A5" s="86"/>
      <c r="B5" s="61" t="str">
        <f>IFERROR(VLOOKUP(D5,DB!A:K,11,0),"")</f>
        <v/>
      </c>
      <c r="C5" s="61"/>
      <c r="D5" s="61"/>
      <c r="E5" s="61"/>
      <c r="F5" s="145"/>
      <c r="G5" s="146">
        <f ca="1">IFERROR(NOW()-F5,"-")</f>
        <v>45968.675328124998</v>
      </c>
      <c r="H5" s="147"/>
      <c r="I5" s="86" t="str">
        <f>IFERROR(VLOOKUP(D5,DB!A:F,6,0),"")</f>
        <v/>
      </c>
      <c r="J5" s="61" t="str">
        <f>IFERROR(VLOOKUP(D5,DB!A:G,7,0),"")</f>
        <v/>
      </c>
      <c r="K5" s="148"/>
      <c r="L5" s="149" t="str">
        <f>IFERROR(VLOOKUP(D5,DB!A:I,9,0),"")</f>
        <v/>
      </c>
    </row>
    <row r="6" spans="1:12" ht="31.5" customHeight="1">
      <c r="A6" s="86"/>
      <c r="B6" s="61" t="str">
        <f>IFERROR(VLOOKUP(D6,DB!A:K,11,0),"")</f>
        <v/>
      </c>
      <c r="C6" s="61"/>
      <c r="D6" s="61"/>
      <c r="E6" s="61"/>
      <c r="F6" s="145"/>
      <c r="G6" s="146">
        <f ca="1">IFERROR(NOW()-F6,"-")</f>
        <v>45968.675328124998</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45968.675328124998</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45968.675328124998</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45968.675328124998</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45968.675328124998</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45968.675328124998</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45968.675328124998</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45968.675328124998</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45968.675328124998</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45968.675328124998</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45968.675328124998</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45968.675328124998</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45968.675328124998</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45968.675328124998</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45968.675328124998</v>
      </c>
      <c r="H20" s="147"/>
      <c r="I20" s="86" t="str">
        <f>IFERROR(VLOOKUP(D20,DB!A:F,6,0),"")</f>
        <v/>
      </c>
      <c r="J20" s="61" t="str">
        <f>IFERROR(VLOOKUP(D20,DB!A:G,7,0),"")</f>
        <v/>
      </c>
      <c r="K20" s="148"/>
      <c r="L20" s="149" t="str">
        <f>IFERROR(VLOOKUP(D20,DB!A:I,9,0),"")</f>
        <v/>
      </c>
    </row>
    <row r="21" spans="1:12" ht="31.5" customHeight="1">
      <c r="A21" s="86"/>
      <c r="B21" s="61" t="str">
        <f>IFERROR(VLOOKUP(D21,DB!A:K,11,0),"")</f>
        <v/>
      </c>
      <c r="C21" s="61"/>
      <c r="D21" s="61"/>
      <c r="E21" s="61"/>
      <c r="F21" s="145"/>
      <c r="G21" s="146">
        <f ca="1">IFERROR(NOW()-F21,"-")</f>
        <v>45968.675328124998</v>
      </c>
      <c r="H21" s="147"/>
      <c r="I21" s="86" t="str">
        <f>IFERROR(VLOOKUP(D21,DB!A:F,6,0),"")</f>
        <v/>
      </c>
      <c r="J21" s="61" t="str">
        <f>IFERROR(VLOOKUP(D21,DB!A:G,7,0),"")</f>
        <v/>
      </c>
      <c r="K21" s="148"/>
      <c r="L21" s="149" t="str">
        <f>IFERROR(VLOOKUP(D21,DB!A:I,9,0),"")</f>
        <v/>
      </c>
    </row>
  </sheetData>
  <dataValidations count="2">
    <dataValidation allowBlank="1" showInputMessage="1" showErrorMessage="1" sqref="E1" xr:uid="{62B1622A-85BD-4882-B430-9803BC9B7251}"/>
    <dataValidation type="list" allowBlank="1" showInputMessage="1" showErrorMessage="1" sqref="E2:E21"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2025-11-07T13:14:19Z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