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85" documentId="120_S{2AC9BD13-BADA-5192-A53E-5A8FF88502F6}" xr6:coauthVersionLast="47" xr6:coauthVersionMax="47" xr10:uidLastSave="{C485EC77-EB4A-42F5-96EC-4E383FE02559}"/>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5" i="4"/>
  <c r="J10" i="4"/>
  <c r="B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<sst xmlns="http://schemas.openxmlformats.org/spreadsheetml/2006/main" count="180312" uniqueCount="39139">
  <si>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</si>
  <si>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</si>
  <si>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</si>
  <si>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</si>
  <si>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</si>
  <si>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</si>
  <si>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</si>
  <si>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</si>
  <si>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</si>
  <si>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</si>
  <si>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</si>
  <si>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</si>
  <si>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</si>
  <si>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</si>
  <si>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</si>
  <si>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</si>
  <si>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</si>
  <si>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</si>
  <si>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</si>
  <si>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</si>
  <si>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</si>
  <si>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</si>
  <si>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</si>
  <si>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</si>
  <si>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</si>
  <si>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</si>
  <si>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</si>
  <si>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</si>
  <si>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</si>
  <si>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</si>
  <si>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</si>
  <si>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</si>
  <si>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</si>
  <si>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</si>
  <si>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</si>
  <si>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</si>
  <si>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</si>
  <si>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</si>
  <si>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</si>
  <si>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</si>
  <si>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</si>
  <si>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</si>
  <si>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</si>
  <si>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</si>
  <si>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</si>
  <si>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</si>
  <si>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</si>
  <si>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</si>
  <si>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</si>
  <si>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</si>
  <si>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</si>
  <si>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</si>
  <si>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</si>
  <si>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</si>
  <si>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</si>
  <si>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</si>
  <si>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</si>
  <si>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</si>
  <si>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</si>
  <si>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</si>
  <si>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</si>
  <si>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</si>
  <si>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</si>
  <si>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</si>
  <si>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</si>
  <si>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</si>
  <si>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</si>
  <si>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</si>
  <si>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</si>
  <si>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</si>
  <si>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</si>
  <si>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</si>
  <si>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</si>
  <si>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</si>
  <si>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</si>
  <si>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</si>
  <si>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</si>
  <si>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</si>
  <si>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</si>
  <si>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</si>
  <si>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</si>
  <si>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</si>
  <si>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</si>
  <si>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</si>
  <si>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</si>
  <si>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</si>
  <si>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</si>
  <si>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</si>
  <si>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</si>
  <si>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</si>
  <si>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</si>
  <si>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</si>
  <si>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</si>
  <si>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</si>
  <si>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</si>
  <si>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</si>
  <si>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</si>
  <si>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</si>
  <si>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</si>
  <si>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</si>
  <si>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</si>
  <si>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</si>
  <si>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</si>
  <si>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</si>
  <si>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</si>
  <si>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</si>
  <si>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</si>
  <si>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</si>
  <si>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</si>
  <si>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</si>
  <si>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</si>
  <si>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</si>
  <si>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</si>
  <si>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</si>
  <si>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</si>
  <si>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</si>
  <si>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</si>
  <si>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</si>
  <si>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</si>
  <si>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</si>
  <si>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</si>
  <si>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</si>
  <si>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</si>
  <si>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</si>
  <si>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</si>
  <si>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</si>
  <si>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</si>
  <si>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</si>
  <si>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</si>
  <si>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</si>
  <si>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</si>
  <si>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</si>
  <si>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</si>
  <si>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</si>
  <si>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</si>
  <si>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</si>
  <si>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</si>
  <si>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</si>
  <si>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</si>
  <si>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</si>
  <si>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</si>
  <si>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</si>
  <si>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</si>
  <si>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</si>
  <si>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</si>
  <si>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</si>
  <si>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</si>
  <si>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</si>
  <si>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</si>
  <si>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</si>
  <si>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</si>
  <si>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</si>
  <si>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</si>
  <si>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</si>
  <si>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</si>
  <si>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</si>
  <si>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</si>
  <si>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</si>
  <si>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</si>
  <si>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</si>
  <si>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</si>
  <si>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</si>
  <si>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</si>
  <si>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</si>
  <si>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</si>
  <si>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</si>
  <si>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</si>
  <si>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</si>
  <si>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</si>
  <si>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</si>
  <si>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</si>
  <si>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</si>
  <si>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</si>
  <si>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</si>
  <si>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</si>
  <si>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</si>
  <si>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</si>
  <si>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</si>
  <si>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</si>
  <si>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</si>
  <si>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</si>
  <si>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</si>
  <si>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</si>
  <si>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</si>
  <si>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</si>
  <si>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</si>
  <si>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</si>
  <si>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</si>
  <si>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</si>
  <si>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</si>
  <si>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</si>
  <si>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</si>
  <si>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</si>
  <si>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</si>
  <si>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</si>
  <si>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</si>
  <si>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</si>
  <si>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</si>
  <si>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</si>
  <si>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</si>
  <si>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</si>
  <si>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</si>
  <si>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</si>
  <si>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</si>
  <si>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</si>
  <si>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</si>
  <si>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</si>
  <si>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</si>
  <si>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</si>
  <si>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</si>
  <si>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</si>
  <si>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</si>
  <si>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</si>
  <si>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</si>
  <si>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</si>
  <si>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</si>
  <si>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</si>
  <si>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</si>
  <si>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</si>
  <si>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</si>
  <si>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</si>
  <si>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</si>
  <si>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</si>
  <si>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</si>
  <si>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</si>
  <si>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</si>
  <si>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</si>
  <si>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</si>
  <si>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</si>
  <si>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</si>
  <si>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</si>
  <si>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</si>
  <si>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</si>
  <si>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</si>
  <si>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</si>
  <si>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</si>
  <si>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</si>
  <si>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</si>
  <si>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</si>
  <si>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</si>
  <si>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</si>
  <si>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</si>
  <si>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</si>
  <si>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</si>
  <si>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</si>
  <si>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</si>
  <si>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</si>
  <si>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</si>
  <si>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</si>
  <si>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</si>
  <si>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</si>
  <si>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</si>
  <si>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</si>
  <si>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</si>
  <si>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</si>
  <si>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</si>
  <si>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</si>
  <si>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</si>
  <si>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</si>
  <si>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</si>
  <si>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</si>
  <si>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</si>
  <si>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</si>
  <si>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</si>
  <si>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</si>
  <si>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</si>
  <si>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</si>
  <si>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</si>
  <si>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</si>
  <si>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</si>
  <si>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</si>
  <si>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</si>
  <si>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</si>
  <si>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</si>
  <si>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</si>
  <si>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</si>
  <si>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</si>
  <si>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</si>
  <si>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</si>
  <si>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</si>
  <si>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</si>
  <si>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</si>
  <si>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</si>
  <si>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</si>
  <si>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</si>
  <si>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</si>
  <si>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</si>
  <si>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</si>
  <si>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</si>
  <si>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</si>
  <si>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</si>
  <si>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</si>
  <si>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</si>
  <si>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</si>
  <si>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</si>
  <si>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</si>
  <si>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</si>
  <si>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</si>
  <si>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</si>
  <si>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</si>
  <si>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</si>
  <si>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</si>
  <si>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</si>
  <si>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</si>
  <si>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</si>
  <si>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</si>
  <si>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</si>
  <si>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</si>
  <si>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</si>
  <si>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</si>
  <si>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</si>
  <si>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</si>
  <si>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</si>
  <si>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</si>
  <si>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</si>
  <si>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</si>
  <si>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</si>
  <si>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</si>
  <si>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</si>
  <si>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</si>
  <si>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</si>
  <si>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</si>
  <si>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</si>
  <si>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</si>
  <si>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</si>
  <si>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</si>
  <si>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</si>
  <si>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</si>
  <si>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</si>
  <si>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</si>
  <si>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</si>
  <si>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</si>
  <si>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</si>
  <si>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</si>
  <si>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</si>
  <si>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</si>
  <si>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</si>
  <si>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</si>
  <si>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</si>
  <si>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</si>
  <si>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</si>
  <si>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</si>
  <si>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</si>
  <si>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</si>
  <si>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</si>
  <si>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</si>
  <si>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</si>
  <si>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</si>
  <si>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</si>
  <si>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</si>
  <si>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</si>
  <si>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</si>
  <si>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</si>
  <si>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</si>
  <si>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</si>
  <si>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</si>
  <si>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</si>
  <si>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</si>
  <si>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</si>
  <si>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</si>
  <si>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</si>
  <si>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</si>
  <si>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</si>
  <si>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</si>
  <si>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</si>
  <si>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</si>
  <si>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</si>
  <si>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</si>
  <si>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</si>
  <si>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</si>
  <si>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</si>
  <si>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</si>
  <si>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</si>
  <si>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</si>
  <si>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</si>
  <si>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</si>
  <si>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</si>
  <si>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</si>
  <si>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</si>
  <si>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</si>
  <si>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</si>
  <si>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</si>
  <si>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</si>
  <si>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</si>
  <si>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</si>
  <si>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</si>
  <si>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</si>
  <si>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</si>
  <si>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</si>
  <si>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</si>
  <si>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</si>
  <si>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</si>
  <si>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</si>
  <si>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</si>
  <si>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</si>
  <si>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</si>
  <si>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</si>
  <si>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</si>
  <si>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</si>
  <si>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</si>
  <si>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</si>
  <si>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</si>
  <si>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</si>
  <si>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</si>
  <si>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</si>
  <si>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</si>
  <si>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</si>
  <si>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</si>
  <si>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</si>
  <si>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</si>
  <si>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</si>
  <si>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</si>
  <si>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</si>
  <si>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</si>
  <si>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</si>
  <si>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</si>
  <si>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</si>
  <si>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</si>
  <si>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</si>
  <si>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</si>
  <si>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</si>
  <si>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</si>
  <si>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</si>
  <si>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</si>
  <si>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</si>
  <si>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</si>
  <si>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</si>
  <si>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</si>
  <si>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</si>
  <si>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</si>
  <si>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</si>
  <si>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</si>
  <si>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</si>
  <si>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</si>
  <si>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</si>
  <si>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</si>
  <si>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</si>
  <si>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</si>
  <si>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</si>
  <si>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</si>
  <si>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</si>
  <si>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</si>
  <si>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</si>
  <si>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</si>
  <si>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</si>
  <si>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</si>
  <si>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</si>
  <si>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</si>
  <si>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</si>
  <si>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</si>
  <si>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</si>
  <si>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</si>
  <si>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</si>
  <si>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</si>
  <si>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</si>
  <si>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</si>
  <si>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</si>
  <si>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</si>
  <si>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</si>
  <si>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</si>
  <si>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</si>
  <si>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</si>
  <si>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</si>
  <si>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</si>
  <si>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</si>
  <si>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</si>
  <si>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</si>
  <si>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</si>
  <si>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</si>
  <si>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</si>
  <si>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</si>
  <si>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</si>
  <si>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</si>
  <si>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</si>
  <si>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</si>
  <si>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</si>
  <si>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</si>
  <si>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</si>
  <si>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</si>
  <si>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</si>
  <si>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</si>
  <si>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</si>
  <si>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</si>
  <si>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</si>
  <si>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</si>
  <si>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</si>
  <si>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</si>
  <si>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</si>
  <si>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</si>
  <si>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</si>
  <si>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</si>
  <si>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</si>
  <si>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</si>
  <si>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</si>
  <si>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</si>
  <si>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</si>
  <si>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</si>
  <si>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</si>
  <si>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</si>
  <si>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</si>
  <si>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</si>
  <si>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</si>
  <si>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</si>
  <si>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</si>
  <si>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</si>
  <si>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</si>
  <si>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</si>
  <si>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</si>
  <si>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</si>
  <si>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</si>
  <si>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</si>
  <si>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</si>
  <si>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</si>
  <si>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</si>
  <si>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</si>
  <si>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</si>
  <si>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</si>
  <si>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</si>
  <si>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</si>
  <si>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</si>
  <si>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</si>
  <si>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</si>
  <si>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</si>
  <si>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</si>
  <si>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</si>
  <si>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</si>
  <si>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</si>
  <si>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</si>
  <si>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</si>
  <si>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</si>
  <si>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</si>
  <si>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</si>
  <si>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</si>
  <si>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</si>
  <si>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</si>
  <si>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</si>
  <si>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</si>
  <si>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</si>
  <si>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</si>
  <si>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</si>
  <si>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</si>
  <si>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</si>
  <si>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</si>
  <si>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</si>
  <si>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</si>
  <si>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</si>
  <si>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</si>
  <si>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</si>
  <si>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</si>
  <si>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</si>
  <si>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</si>
  <si>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</si>
  <si>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</si>
  <si>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</si>
  <si>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</si>
  <si>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</si>
  <si>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</si>
  <si>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</si>
  <si>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</si>
  <si>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</si>
  <si>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</si>
  <si>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</si>
  <si>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</si>
  <si>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</si>
  <si>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</si>
  <si>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</si>
  <si>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</si>
  <si>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</si>
  <si>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</si>
  <si>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</si>
  <si>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</si>
  <si>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</si>
  <si>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</si>
  <si>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</si>
  <si>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</si>
  <si>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</si>
  <si>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</si>
  <si>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</si>
  <si>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</si>
  <si>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</si>
  <si>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</si>
  <si>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</si>
  <si>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</si>
  <si>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</si>
  <si>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</si>
  <si>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</si>
  <si>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</si>
  <si>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</si>
  <si>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</si>
  <si>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</si>
  <si>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</si>
  <si>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</si>
  <si>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</si>
  <si>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</si>
  <si>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</si>
  <si>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</si>
  <si>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</si>
  <si>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</si>
  <si>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</si>
  <si>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</si>
  <si>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</si>
  <si>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</si>
  <si>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</si>
  <si>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</si>
  <si>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</si>
  <si>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</si>
  <si>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</si>
  <si>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</si>
  <si>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</si>
  <si>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</si>
  <si>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</si>
  <si>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</si>
  <si>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</si>
  <si>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</si>
  <si>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</si>
  <si>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</si>
  <si>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</si>
  <si>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</si>
  <si>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</si>
  <si>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</si>
  <si>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</si>
  <si>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</si>
  <si>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</si>
  <si>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</si>
  <si>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</si>
  <si>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</si>
  <si>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</si>
  <si>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</si>
  <si>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</si>
  <si>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</si>
  <si>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</si>
  <si>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</si>
  <si>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</si>
  <si>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</si>
  <si>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</si>
  <si>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</si>
  <si>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</si>
  <si>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</si>
  <si>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</si>
  <si>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</si>
  <si>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</si>
  <si>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</si>
  <si>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</si>
  <si>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</si>
  <si>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</si>
  <si>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</si>
  <si>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</si>
  <si>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</si>
  <si>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</si>
  <si>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</si>
  <si>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</si>
  <si>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</si>
  <si>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</si>
  <si>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</si>
  <si>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</si>
  <si>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</si>
  <si>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</si>
  <si>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</si>
  <si>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</si>
  <si>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</si>
  <si>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</si>
  <si>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</si>
  <si>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</si>
  <si>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</si>
  <si>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</si>
  <si>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</si>
  <si>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</si>
  <si>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</si>
  <si>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</si>
  <si>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</si>
  <si>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</si>
  <si>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</si>
  <si>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</si>
  <si>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</si>
  <si>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</si>
  <si>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</si>
  <si>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</si>
  <si>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</si>
  <si>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</si>
  <si>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</si>
  <si>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</si>
  <si>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</si>
  <si>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</si>
  <si>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</si>
  <si>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</si>
  <si>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</si>
  <si>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</si>
  <si>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</si>
  <si>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</si>
  <si>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</si>
  <si>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</si>
  <si>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</si>
  <si>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</si>
  <si>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</si>
  <si>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</si>
  <si>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</si>
  <si>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</si>
  <si>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</si>
  <si>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</si>
  <si>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</si>
  <si>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</si>
  <si>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</si>
  <si>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</si>
  <si>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</si>
  <si>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</si>
  <si>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</si>
  <si>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</si>
  <si>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</si>
  <si>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</si>
  <si>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</si>
  <si>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</si>
  <si>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</si>
  <si>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</si>
  <si>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</si>
  <si>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</si>
  <si>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</si>
  <si>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</si>
  <si>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</si>
  <si>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</si>
  <si>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</si>
  <si>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</si>
  <si>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</si>
  <si>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</si>
  <si>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</si>
  <si>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</si>
  <si>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</si>
  <si>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</si>
  <si>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</si>
  <si>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</si>
  <si>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</si>
  <si>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</si>
  <si>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</si>
  <si>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</si>
  <si>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</si>
  <si>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</si>
  <si>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</si>
  <si>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</si>
  <si>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</si>
  <si>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</si>
  <si>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</si>
  <si>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</si>
  <si>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</si>
  <si>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</si>
  <si>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</si>
  <si>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</si>
  <si>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</si>
  <si>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</si>
  <si>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</si>
  <si>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</si>
  <si>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</si>
  <si>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</si>
  <si>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</si>
  <si>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</si>
  <si>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</si>
  <si>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</si>
  <si>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</si>
  <si>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</si>
  <si>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</si>
  <si>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</si>
  <si>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</si>
  <si>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</si>
  <si>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</si>
  <si>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</si>
  <si>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</si>
  <si>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</si>
  <si>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</si>
  <si>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</si>
  <si>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</si>
  <si>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</si>
  <si>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</si>
  <si>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</si>
  <si>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</si>
  <si>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</si>
  <si>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</si>
  <si>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</si>
  <si>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</si>
  <si>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</si>
  <si>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</si>
  <si>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</si>
  <si>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</si>
  <si>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</si>
  <si>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</si>
  <si>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</si>
  <si>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</si>
  <si>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</si>
  <si>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</si>
  <si>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</si>
  <si>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</si>
  <si>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</si>
  <si>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</si>
  <si>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</si>
  <si>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</si>
  <si>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</si>
  <si>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</si>
  <si>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</si>
  <si>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</si>
  <si>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</si>
  <si>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</si>
  <si>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</si>
  <si>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</si>
  <si>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</si>
  <si>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</si>
  <si>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</si>
  <si>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</si>
  <si>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</si>
  <si>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</si>
  <si>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</si>
  <si>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</si>
  <si>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</si>
  <si>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</si>
  <si>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</si>
  <si>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</si>
  <si>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</si>
  <si>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</si>
  <si>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</si>
  <si>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</si>
  <si>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</si>
  <si>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</si>
  <si>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</si>
  <si>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</si>
  <si>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</si>
  <si>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</si>
  <si>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</si>
  <si>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</si>
  <si>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</si>
  <si>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</si>
  <si>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</si>
  <si>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</si>
  <si>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</si>
  <si>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</si>
  <si>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</si>
  <si>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</si>
  <si>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</si>
  <si>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</si>
  <si>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</si>
  <si>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</si>
  <si>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</si>
  <si>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</si>
  <si>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</si>
  <si>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</si>
  <si>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</si>
  <si>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</si>
  <si>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</si>
  <si>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</si>
  <si>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</si>
  <si>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</si>
  <si>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</si>
  <si>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</si>
  <si>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</si>
  <si>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</si>
  <si>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</si>
  <si>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</si>
  <si>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</si>
  <si>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</si>
  <si>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</si>
  <si>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</si>
  <si>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</si>
  <si>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</si>
  <si>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</si>
  <si>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</si>
  <si>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</si>
  <si>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</si>
  <si>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</si>
  <si>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</si>
  <si>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</si>
  <si>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</si>
  <si>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</si>
  <si>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</si>
  <si>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</si>
  <si>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</si>
  <si>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</si>
  <si>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</si>
  <si>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</si>
  <si>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</si>
  <si>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</si>
  <si>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</si>
  <si>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</si>
  <si>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</si>
  <si>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</si>
  <si>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</si>
  <si>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</si>
  <si>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</si>
  <si>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</si>
  <si>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</si>
  <si>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</si>
  <si>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</si>
  <si>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</si>
  <si>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</si>
  <si>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</si>
  <si>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</si>
  <si>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</si>
  <si>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</si>
  <si>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</si>
  <si>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</si>
  <si>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</si>
  <si>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</si>
  <si>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</si>
  <si>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</si>
  <si>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</si>
  <si>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</si>
  <si>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</si>
  <si>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</si>
  <si>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</si>
  <si>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</si>
  <si>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</si>
  <si>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</si>
  <si>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</si>
  <si>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</si>
  <si>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</si>
  <si>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</si>
  <si>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</si>
  <si>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</si>
  <si>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</si>
  <si>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</si>
  <si>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</si>
  <si>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</si>
  <si>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</si>
  <si>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</si>
  <si>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</si>
  <si>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</si>
  <si>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</si>
  <si>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</si>
  <si>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</si>
  <si>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</si>
  <si>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</si>
  <si>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</si>
  <si>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</si>
  <si>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</si>
  <si>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</si>
  <si>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</si>
  <si>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</si>
  <si>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</si>
  <si>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</si>
  <si>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</si>
  <si>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</si>
  <si>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</si>
  <si>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</si>
  <si>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</si>
  <si>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</si>
  <si>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</si>
  <si>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</si>
  <si>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</si>
  <si>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</si>
  <si>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</si>
  <si>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</si>
  <si>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</si>
  <si>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</si>
  <si>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</si>
  <si>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</si>
  <si>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</si>
  <si>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</si>
  <si>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</si>
  <si>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</si>
  <si>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</si>
  <si>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</si>
  <si>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</si>
  <si>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</si>
  <si>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</si>
  <si>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</si>
  <si>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</si>
  <si>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</si>
  <si>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</si>
  <si>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</si>
  <si>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</si>
  <si>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</si>
  <si>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</si>
  <si>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</si>
  <si>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</si>
  <si>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</si>
  <si>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</si>
  <si>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</si>
  <si>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</si>
  <si>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</si>
  <si>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</si>
  <si>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</si>
  <si>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</si>
  <si>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</si>
  <si>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</si>
  <si>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</si>
  <si>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</si>
  <si>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</si>
  <si>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</si>
  <si>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</si>
  <si>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</si>
  <si>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</si>
  <si>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</si>
  <si>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</si>
  <si>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</si>
  <si>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</si>
  <si>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</si>
  <si>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</si>
  <si>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</si>
  <si>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</si>
  <si>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</si>
  <si>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</si>
  <si>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</si>
  <si>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</si>
  <si>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</si>
  <si>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</si>
  <si>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</si>
  <si>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</si>
  <si>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</si>
  <si>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</si>
  <si>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</si>
  <si>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</si>
  <si>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</si>
  <si>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</si>
  <si>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</si>
  <si>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</si>
  <si>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</si>
  <si>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</si>
  <si>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</si>
  <si>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</si>
  <si>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</si>
  <si>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</si>
  <si>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</si>
  <si>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</si>
  <si>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</si>
  <si>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</si>
  <si>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</si>
  <si>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</si>
  <si>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</si>
  <si>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</si>
  <si>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</si>
  <si>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</si>
  <si>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</si>
  <si>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</si>
  <si>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</si>
  <si>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</si>
  <si>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</si>
  <si>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</si>
  <si>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</si>
  <si>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</si>
  <si>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</si>
  <si>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</si>
  <si>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</si>
  <si>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</si>
  <si>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</si>
  <si>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</si>
  <si>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</si>
  <si>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</si>
  <si>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</si>
  <si>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</si>
  <si>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</si>
  <si>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</si>
  <si>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</si>
  <si>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</si>
  <si>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</si>
  <si>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</si>
  <si>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</si>
  <si>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</si>
  <si>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</si>
  <si>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</si>
  <si>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</si>
  <si>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</si>
  <si>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</si>
  <si>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</si>
  <si>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</si>
  <si>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</si>
  <si>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</si>
  <si>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</si>
  <si>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</si>
  <si>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</si>
  <si>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</si>
  <si>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</si>
  <si>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</si>
  <si>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</si>
  <si>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</si>
  <si>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</si>
  <si>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</si>
  <si>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</si>
  <si>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</si>
  <si>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</si>
  <si>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</si>
  <si>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</si>
  <si>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</si>
  <si>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</si>
  <si>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</si>
  <si>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</si>
  <si>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</si>
  <si>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</si>
  <si>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</si>
  <si>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</si>
  <si>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</si>
  <si>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</si>
  <si>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</si>
  <si>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</si>
  <si>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</si>
  <si>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</si>
  <si>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</si>
  <si>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</si>
  <si>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</si>
  <si>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</si>
  <si>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</si>
  <si>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</si>
  <si>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</si>
  <si>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</si>
  <si>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</si>
  <si>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</si>
  <si>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</si>
  <si>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</si>
  <si>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</si>
  <si>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</si>
  <si>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</si>
  <si>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</si>
  <si>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</si>
  <si>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</si>
  <si>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</si>
  <si>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</si>
  <si>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</si>
  <si>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</si>
  <si>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</si>
  <si>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</si>
  <si>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</si>
  <si>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</si>
  <si>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</si>
  <si>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</si>
  <si>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</si>
  <si>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</si>
  <si>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</si>
  <si>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</si>
  <si>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</si>
  <si>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</si>
  <si>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</si>
  <si>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</si>
  <si>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</si>
  <si>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</si>
  <si>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</si>
  <si>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</si>
  <si>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</si>
  <si>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</si>
  <si>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</si>
  <si>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</si>
  <si>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</si>
  <si>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</si>
  <si>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</si>
  <si>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</si>
  <si>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</si>
  <si>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</si>
  <si>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</si>
  <si>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</si>
  <si>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</si>
  <si>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</si>
  <si>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</si>
  <si>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</si>
  <si>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</si>
  <si>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</si>
  <si>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</si>
  <si>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</si>
  <si>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</si>
  <si>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</si>
  <si>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</si>
  <si>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</si>
  <si>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</si>
  <si>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</si>
  <si>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</si>
  <si>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</si>
  <si>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</si>
  <si>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</si>
  <si>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</si>
  <si>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</si>
  <si>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</si>
  <si>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</si>
  <si>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</si>
  <si>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</si>
  <si>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</si>
  <si>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</si>
  <si>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</si>
  <si>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</si>
  <si>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</si>
  <si>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</si>
  <si>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</si>
  <si>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</si>
  <si>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</si>
  <si>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</si>
  <si>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</si>
  <si>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</si>
  <si>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</si>
  <si>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</si>
  <si>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</si>
  <si>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</si>
  <si>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</si>
  <si>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</si>
  <si>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</si>
  <si>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</si>
  <si>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</si>
  <si>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</si>
  <si>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</si>
  <si>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</si>
  <si>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</si>
  <si>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</si>
  <si>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</si>
  <si>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</si>
  <si>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</si>
  <si>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</si>
  <si>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</si>
  <si>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</si>
  <si>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</si>
  <si>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</si>
  <si>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</si>
  <si>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</si>
  <si>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</si>
  <si>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</si>
  <si>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</si>
  <si>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</si>
  <si>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</si>
  <si>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</si>
  <si>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</si>
  <si>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</si>
  <si>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</si>
  <si>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</si>
  <si>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</si>
  <si>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</si>
  <si>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</si>
  <si>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</si>
  <si>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</si>
  <si>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</si>
  <si>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</si>
  <si>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</si>
  <si>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</si>
  <si>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</si>
  <si>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</si>
  <si>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</si>
  <si>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</si>
  <si>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</si>
  <si>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</si>
  <si>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</si>
  <si>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</si>
  <si>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</si>
  <si>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</si>
  <si>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</si>
  <si>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</si>
  <si>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</si>
  <si>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</si>
  <si>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</si>
  <si>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</si>
  <si>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</si>
  <si>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</si>
  <si>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</si>
  <si>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</si>
  <si>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</si>
  <si>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</si>
  <si>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</si>
  <si>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</si>
  <si>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</si>
  <si>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</si>
  <si>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</si>
  <si>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</si>
  <si>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</si>
  <si>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</si>
  <si>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</si>
  <si>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</si>
  <si>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</si>
  <si>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</si>
  <si>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</si>
  <si>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</si>
  <si>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</si>
  <si>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</si>
  <si>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</si>
  <si>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</si>
  <si>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</si>
  <si>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</si>
  <si>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</si>
  <si>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</si>
  <si>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</si>
  <si>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</si>
  <si>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</si>
  <si>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</si>
  <si>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</si>
  <si>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</si>
  <si>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</si>
  <si>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</si>
  <si>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</si>
  <si>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</si>
  <si>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</si>
  <si>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</si>
  <si>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</si>
  <si>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</si>
  <si>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</si>
  <si>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</si>
  <si>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</si>
  <si>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</si>
  <si>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</si>
  <si>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</si>
  <si>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</si>
  <si>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</si>
  <si>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</si>
  <si>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</si>
  <si>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</si>
  <si>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</si>
  <si>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</si>
  <si>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</si>
  <si>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</si>
  <si>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</si>
  <si>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</si>
  <si>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</si>
  <si>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</si>
  <si>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</si>
  <si>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</si>
  <si>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</si>
  <si>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</si>
  <si>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</si>
  <si>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</si>
  <si>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</si>
  <si>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</si>
  <si>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</si>
  <si>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</si>
  <si>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</si>
  <si>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</si>
  <si>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</si>
  <si>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</si>
  <si>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</si>
  <si>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</si>
  <si>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</si>
  <si>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</si>
  <si>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</si>
  <si>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</si>
  <si>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</si>
  <si>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</si>
  <si>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</si>
  <si>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</si>
  <si>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</si>
  <si>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</si>
  <si>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</si>
  <si>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</si>
  <si>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</si>
  <si>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</si>
  <si>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</si>
  <si>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</si>
  <si>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</si>
  <si>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</si>
  <si>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</si>
  <si>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</si>
  <si>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</si>
  <si>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</si>
  <si>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</si>
  <si>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</si>
  <si>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</si>
  <si>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</si>
  <si>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</si>
  <si>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</si>
  <si>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</si>
  <si>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</si>
  <si>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</si>
  <si>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</si>
  <si>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</si>
  <si>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</si>
  <si>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</si>
  <si>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</si>
  <si>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</si>
  <si>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</si>
  <si>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</si>
  <si>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</si>
  <si>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</si>
  <si>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</si>
  <si>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</si>
  <si>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</si>
  <si>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</si>
  <si>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</si>
  <si>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</si>
  <si>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</si>
  <si>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</si>
  <si>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</si>
  <si>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</si>
  <si>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</si>
  <si>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</si>
  <si>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</si>
  <si>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</si>
  <si>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</si>
  <si>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</si>
  <si>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</si>
  <si>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</si>
  <si>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</si>
  <si>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</si>
  <si>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</si>
  <si>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</si>
  <si>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</si>
  <si>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</si>
  <si>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</si>
  <si>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</si>
  <si>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</si>
  <si>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</si>
  <si>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</si>
  <si>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</si>
  <si>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</si>
  <si>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</si>
  <si>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</si>
  <si>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</si>
  <si>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</si>
  <si>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</si>
  <si>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</si>
  <si>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</si>
  <si>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</si>
  <si>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</si>
  <si>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</si>
  <si>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</si>
  <si>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</si>
  <si>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</si>
  <si>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</si>
  <si>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</si>
  <si>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</si>
  <si>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</si>
  <si>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</si>
  <si>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</si>
  <si>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</si>
  <si>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</si>
  <si>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</si>
  <si>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</si>
  <si>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</si>
  <si>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</si>
  <si>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</si>
  <si>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</si>
  <si>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</si>
  <si>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</si>
  <si>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</si>
  <si>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</si>
  <si>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</si>
  <si>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</si>
  <si>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</si>
  <si>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</si>
  <si>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</si>
  <si>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</si>
  <si>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</si>
  <si>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</si>
  <si>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</si>
  <si>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</si>
  <si>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</si>
  <si>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</si>
  <si>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</si>
  <si>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</si>
  <si>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</si>
  <si>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</si>
  <si>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</si>
  <si>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</si>
  <si>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</si>
  <si>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</si>
  <si>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</si>
  <si>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</si>
  <si>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</si>
  <si>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</si>
  <si>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</si>
  <si>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</si>
  <si>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</si>
  <si>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</si>
  <si>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</si>
  <si>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</si>
  <si>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</si>
  <si>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</si>
  <si>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</si>
  <si>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</si>
  <si>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</si>
  <si>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</si>
  <si>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</si>
  <si>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</si>
  <si>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</si>
  <si>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</si>
  <si>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</si>
  <si>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</si>
  <si>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</si>
  <si>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</si>
  <si>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</si>
  <si>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</si>
  <si>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</si>
  <si>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</si>
  <si>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</si>
  <si>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</si>
  <si>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</si>
  <si>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</si>
  <si>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</si>
  <si>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</si>
  <si>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</si>
  <si>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</si>
  <si>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</si>
  <si>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</si>
  <si>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</si>
  <si>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</si>
  <si>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</si>
  <si>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</si>
  <si>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</si>
  <si>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</si>
  <si>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</si>
  <si>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</si>
  <si>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</si>
  <si>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</si>
  <si>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</si>
  <si>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</si>
  <si>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</si>
  <si>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</si>
  <si>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</si>
  <si>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</si>
  <si>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</si>
  <si>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</si>
  <si>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</si>
  <si>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</si>
  <si>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</si>
  <si>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</si>
  <si>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</si>
  <si>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</si>
  <si>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</si>
  <si>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</si>
  <si>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</si>
  <si>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</si>
  <si>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</si>
  <si>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</si>
  <si>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</si>
  <si>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</si>
  <si>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</si>
  <si>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</si>
  <si>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</si>
  <si>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</si>
  <si>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</si>
  <si>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</si>
  <si>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</si>
  <si>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</si>
  <si>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</si>
  <si>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</si>
  <si>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</si>
  <si>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</si>
  <si>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</si>
  <si>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</si>
  <si>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</si>
  <si>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</si>
  <si>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</si>
  <si>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</si>
  <si>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</si>
  <si>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</si>
  <si>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</si>
  <si>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</si>
  <si>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</si>
  <si>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</si>
  <si>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</si>
  <si>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</si>
  <si>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</si>
  <si>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</si>
  <si>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</si>
  <si>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</si>
  <si>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</si>
  <si>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</si>
  <si>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</si>
  <si>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</si>
  <si>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</si>
  <si>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</si>
  <si>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</si>
  <si>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</si>
  <si>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</si>
  <si>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</si>
  <si>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</si>
  <si>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</si>
  <si>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</si>
  <si>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</si>
  <si>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</si>
  <si>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</si>
  <si>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</si>
  <si>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</si>
  <si>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</si>
  <si>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</si>
  <si>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</si>
  <si>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</si>
  <si>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</si>
  <si>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</si>
  <si>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</si>
  <si>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</si>
  <si>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</si>
  <si>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</si>
  <si>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</si>
  <si>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</si>
  <si>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</si>
  <si>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</si>
  <si>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</si>
  <si>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</si>
  <si>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</si>
  <si>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</si>
  <si>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</si>
  <si>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</si>
  <si>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</si>
  <si>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</si>
  <si>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</si>
  <si>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</si>
  <si>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</si>
  <si>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</si>
  <si>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</si>
  <si>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</si>
  <si>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</si>
  <si>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</si>
  <si>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</si>
  <si>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</si>
  <si>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</si>
  <si>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</si>
  <si>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</si>
  <si>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</si>
  <si>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</si>
  <si>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</si>
  <si>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</si>
  <si>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</si>
  <si>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</si>
  <si>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</si>
  <si>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</si>
  <si>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</si>
  <si>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</si>
  <si>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</si>
  <si>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</si>
  <si>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</si>
  <si>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</si>
  <si>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</si>
  <si>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</si>
  <si>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</si>
  <si>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</si>
  <si>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</si>
  <si>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</si>
  <si>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</si>
  <si>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</si>
  <si>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</si>
  <si>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</si>
  <si>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</si>
  <si>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</si>
  <si>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</si>
  <si>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</si>
  <si>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</si>
  <si>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</si>
  <si>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</si>
  <si>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</si>
  <si>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</si>
  <si>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</si>
  <si>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</si>
  <si>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</si>
  <si>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</si>
  <si>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</si>
  <si>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</si>
  <si>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</si>
  <si>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</si>
  <si>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</si>
  <si>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</si>
  <si>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</si>
  <si>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</si>
  <si>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</si>
  <si>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</si>
  <si>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</si>
  <si>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</si>
  <si>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</si>
  <si>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</si>
  <si>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</si>
  <si>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</si>
  <si>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</si>
  <si>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</si>
  <si>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</si>
  <si>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</si>
  <si>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</si>
  <si>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</si>
  <si>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</si>
  <si>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</si>
  <si>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</si>
  <si>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</si>
  <si>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</si>
  <si>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</si>
  <si>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</si>
  <si>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</si>
  <si>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</si>
  <si>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</si>
  <si>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</si>
  <si>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</si>
  <si>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</si>
  <si>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</si>
  <si>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</si>
  <si>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</si>
  <si>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</si>
  <si>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</si>
  <si>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</si>
  <si>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</si>
  <si>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</si>
  <si>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</si>
  <si>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</si>
  <si>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</si>
  <si>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</si>
  <si>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</si>
  <si>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</si>
  <si>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</si>
  <si>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</si>
  <si>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</si>
  <si>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</si>
  <si>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</si>
  <si>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</si>
  <si>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</si>
  <si>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</si>
  <si>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</si>
  <si>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</si>
  <si>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</si>
  <si>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</si>
  <si>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</si>
  <si>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</si>
  <si>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</si>
  <si>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</si>
  <si>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</si>
  <si>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</si>
  <si>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</si>
  <si>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</si>
  <si>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</si>
  <si>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</si>
  <si>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</si>
  <si>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</si>
  <si>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</si>
  <si>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</si>
  <si>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</si>
  <si>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</si>
  <si>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</si>
  <si>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</si>
  <si>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</si>
  <si>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</si>
  <si>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</si>
  <si>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</si>
  <si>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</si>
  <si>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</si>
  <si>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</si>
  <si>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</si>
  <si>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</si>
  <si>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</si>
  <si>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</si>
  <si>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</si>
  <si>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</si>
  <si>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</si>
  <si>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</si>
  <si>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</si>
  <si>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</si>
  <si>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</si>
  <si>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</si>
  <si>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</si>
  <si>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</si>
  <si>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</si>
  <si>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</si>
  <si>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</si>
  <si>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</si>
  <si>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</si>
  <si>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</si>
  <si>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</si>
  <si>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</si>
  <si>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</si>
  <si>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</si>
  <si>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</si>
  <si>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</si>
  <si>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</si>
  <si>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</si>
  <si>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</si>
  <si>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</si>
  <si>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</si>
  <si>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</si>
  <si>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</si>
  <si>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</si>
  <si>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</si>
  <si>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</si>
  <si>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</si>
  <si>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</si>
  <si>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</si>
  <si>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</si>
  <si>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</si>
  <si>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</si>
  <si>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</si>
  <si>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</si>
  <si>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</si>
  <si>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</si>
  <si>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</si>
  <si>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</si>
  <si>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</si>
  <si>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</si>
  <si>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</si>
  <si>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</si>
  <si>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</si>
  <si>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</si>
  <si>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</si>
  <si>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</si>
  <si>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</si>
  <si>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</si>
  <si>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</si>
  <si>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</si>
  <si>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</si>
  <si>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</si>
  <si>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</si>
  <si>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</si>
  <si>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</si>
  <si>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</si>
  <si>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</si>
  <si>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</si>
  <si>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</si>
  <si>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</si>
  <si>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</si>
  <si>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</si>
  <si>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</si>
  <si>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</si>
  <si>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</si>
  <si>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</si>
  <si>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</si>
  <si>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</si>
  <si>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</si>
  <si>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</si>
  <si>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</si>
  <si>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</si>
  <si>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</si>
  <si>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</si>
  <si>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</si>
  <si>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</si>
  <si>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</si>
  <si>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</si>
  <si>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</si>
  <si>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</si>
  <si>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</si>
  <si>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</si>
  <si>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</si>
  <si>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</si>
  <si>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</si>
  <si>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</si>
  <si>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</si>
  <si>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</si>
  <si>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</si>
  <si>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</si>
  <si>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</si>
  <si>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</si>
  <si>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</si>
  <si>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</si>
  <si>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</si>
  <si>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</si>
  <si>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</si>
  <si>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</si>
  <si>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</si>
  <si>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</si>
  <si>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</si>
  <si>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</si>
  <si>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</si>
  <si>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</si>
  <si>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</si>
  <si>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</si>
  <si>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</si>
  <si>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</si>
  <si>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</si>
  <si>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</si>
  <si>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</si>
  <si>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</si>
  <si>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</si>
  <si>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</si>
  <si>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</si>
  <si>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</si>
  <si>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</si>
  <si>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</si>
  <si>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</si>
  <si>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</si>
  <si>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</si>
  <si>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</si>
  <si>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</si>
  <si>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</si>
  <si>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</si>
  <si>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</si>
  <si>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</si>
  <si>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</si>
  <si>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</si>
  <si>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</si>
  <si>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</si>
  <si>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</si>
  <si>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</si>
  <si>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</si>
  <si>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</si>
  <si>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</si>
  <si>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</si>
  <si>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</si>
  <si>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</si>
  <si>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</si>
  <si>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</si>
  <si>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</si>
  <si>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</si>
  <si>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</si>
  <si>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</si>
  <si>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</si>
  <si>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</si>
  <si>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</si>
  <si>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</si>
  <si>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</si>
  <si>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</si>
  <si>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</si>
  <si>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</si>
  <si>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</si>
  <si>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</si>
  <si>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</si>
  <si>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</si>
  <si>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</si>
  <si>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</si>
  <si>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</si>
  <si>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</si>
  <si>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</si>
  <si>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</si>
  <si>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</si>
  <si>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</si>
  <si>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</si>
  <si>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</si>
  <si>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</si>
  <si>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</si>
  <si>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</si>
  <si>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</si>
  <si>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</si>
  <si>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</si>
  <si>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</si>
  <si>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</si>
  <si>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</si>
  <si>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</si>
  <si>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</si>
  <si>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</si>
  <si>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</si>
  <si>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</si>
  <si>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</si>
  <si>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</si>
  <si>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</si>
  <si>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</si>
  <si>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</si>
  <si>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</si>
  <si>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</si>
  <si>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</si>
  <si>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</si>
  <si>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</si>
  <si>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</si>
  <si>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</si>
  <si>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</si>
  <si>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</si>
  <si>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</si>
  <si>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</si>
  <si>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</si>
  <si>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</si>
  <si>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</si>
  <si>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</si>
  <si>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</si>
  <si>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</si>
  <si>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</si>
  <si>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</si>
  <si>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</si>
  <si>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</si>
  <si>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</si>
  <si>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</si>
  <si>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</si>
  <si>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</si>
  <si>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</si>
  <si>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</si>
  <si>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</si>
  <si>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</si>
  <si>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</si>
  <si>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</si>
  <si>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</si>
  <si>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</si>
  <si>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</si>
  <si>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</si>
  <si>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</si>
  <si>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</si>
  <si>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</si>
  <si>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</si>
  <si>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</si>
  <si>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</si>
  <si>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</si>
  <si>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</si>
  <si>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</si>
  <si>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</si>
  <si>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</si>
  <si>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</si>
  <si>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</si>
  <si>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</si>
  <si>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</si>
  <si>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</si>
  <si>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</si>
  <si>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</si>
  <si>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</si>
  <si>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</si>
  <si>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</si>
  <si>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</si>
  <si>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</si>
  <si>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</si>
  <si>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</si>
  <si>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</si>
  <si>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</si>
  <si>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</si>
  <si>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</si>
  <si>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</si>
  <si>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</si>
  <si>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</si>
  <si>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</si>
  <si>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</si>
  <si>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</si>
  <si>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</si>
  <si>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</si>
  <si>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</si>
  <si>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</si>
  <si>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</si>
  <si>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</si>
  <si>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</si>
  <si>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</si>
  <si>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</si>
  <si>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</si>
  <si>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</si>
  <si>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</si>
  <si>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</si>
  <si>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</si>
  <si>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</si>
  <si>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</si>
  <si>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</si>
  <si>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</si>
  <si>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</si>
  <si>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</si>
  <si>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</si>
  <si>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</si>
  <si>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</si>
  <si>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</si>
  <si>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</si>
  <si>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</si>
  <si>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</si>
  <si>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</si>
  <si>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</si>
  <si>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</si>
  <si>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</si>
  <si>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</si>
  <si>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</si>
  <si>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</si>
  <si>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</si>
  <si>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</si>
  <si>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</si>
  <si>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</si>
  <si>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</si>
  <si>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</si>
  <si>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</si>
  <si>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</si>
  <si>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</si>
  <si>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</si>
  <si>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</si>
  <si>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</si>
  <si>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</si>
  <si>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</si>
  <si>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</si>
  <si>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</si>
  <si>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</si>
  <si>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</si>
  <si>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</si>
  <si>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</si>
  <si>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</si>
  <si>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</si>
  <si>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</si>
  <si>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</si>
  <si>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</si>
  <si>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</si>
  <si>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</si>
  <si>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</si>
  <si>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</si>
  <si>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</si>
  <si>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</si>
  <si>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</si>
  <si>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</si>
  <si>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</si>
  <si>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</si>
  <si>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</si>
  <si>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</si>
  <si>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</si>
  <si>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</si>
  <si>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</si>
  <si>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</si>
  <si>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</si>
  <si>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</si>
  <si>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</si>
  <si>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</si>
  <si>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</si>
  <si>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</si>
  <si>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</si>
  <si>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</si>
  <si>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</si>
  <si>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</si>
  <si>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</si>
  <si>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</si>
  <si>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</si>
  <si>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</si>
  <si>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</si>
  <si>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</si>
  <si>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</si>
  <si>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</si>
  <si>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</si>
  <si>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</si>
  <si>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</si>
  <si>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</si>
  <si>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</si>
  <si>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</si>
  <si>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</si>
  <si>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</si>
  <si>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</si>
  <si>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</si>
  <si>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</si>
  <si>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</si>
  <si>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</si>
  <si>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</si>
  <si>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</si>
  <si>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</si>
  <si>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</si>
  <si>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</si>
  <si>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</si>
  <si>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</si>
  <si>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</si>
  <si>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</si>
  <si>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</si>
  <si>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</si>
  <si>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</si>
  <si>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</si>
  <si>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</si>
  <si>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</si>
  <si>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</si>
  <si>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</si>
  <si>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</si>
  <si>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</si>
  <si>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</si>
  <si>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</si>
  <si>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</si>
  <si>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</si>
  <si>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</si>
  <si>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</si>
  <si>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</si>
  <si>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</si>
  <si>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</si>
  <si>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</si>
  <si>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</si>
  <si>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</si>
  <si>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</si>
  <si>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</si>
  <si>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</si>
  <si>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</si>
  <si>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</si>
  <si>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</si>
  <si>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</si>
  <si>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</si>
  <si>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</si>
  <si>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</si>
  <si>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</si>
  <si>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</si>
  <si>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</si>
  <si>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</si>
  <si>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</si>
  <si>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</si>
  <si>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</si>
  <si>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</si>
  <si>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</si>
  <si>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</si>
  <si>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</si>
  <si>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</si>
  <si>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</si>
  <si>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</si>
  <si>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</si>
  <si>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</si>
  <si>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</si>
  <si>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</si>
  <si>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</si>
  <si>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</si>
  <si>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</si>
  <si>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</si>
  <si>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</si>
  <si>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</si>
  <si>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</si>
  <si>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</si>
  <si>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</si>
  <si>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</si>
  <si>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</si>
  <si>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</si>
  <si>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</si>
  <si>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</si>
  <si>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</si>
  <si>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</si>
  <si>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</si>
  <si>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</si>
  <si>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</si>
  <si>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</si>
  <si>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</si>
  <si>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</si>
  <si>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</si>
  <si>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</si>
  <si>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</si>
  <si>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</si>
  <si>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</si>
  <si>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</si>
  <si>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</si>
  <si>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</si>
  <si>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</si>
  <si>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</si>
  <si>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</si>
  <si>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</si>
  <si>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</si>
  <si>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</si>
  <si>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</si>
  <si>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</si>
  <si>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</si>
  <si>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</si>
  <si>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</si>
  <si>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</si>
  <si>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</si>
  <si>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</si>
  <si>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</si>
  <si>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</si>
  <si>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</si>
  <si>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</si>
  <si>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</si>
  <si>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</si>
  <si>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</si>
  <si>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</si>
  <si>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</si>
  <si>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</si>
  <si>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</si>
  <si>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</si>
  <si>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</si>
  <si>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</si>
  <si>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</si>
  <si>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</si>
  <si>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</si>
  <si>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</si>
  <si>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</si>
  <si>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</si>
  <si>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</si>
  <si>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</si>
  <si>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</si>
  <si>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</si>
  <si>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</si>
  <si>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</si>
  <si>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</si>
  <si>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</si>
  <si>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</si>
  <si>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</si>
  <si>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</si>
  <si>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</si>
  <si>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</si>
  <si>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</si>
  <si>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</si>
  <si>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</si>
  <si>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</si>
  <si>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</si>
  <si>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</si>
  <si>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</si>
  <si>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</si>
  <si>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</si>
  <si>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</si>
  <si>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</si>
  <si>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</si>
  <si>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</si>
  <si>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</si>
  <si>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</si>
  <si>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</si>
  <si>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</si>
  <si>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</si>
  <si>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</si>
  <si>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</si>
  <si>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</si>
  <si>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</si>
  <si>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</si>
  <si>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</si>
  <si>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</si>
  <si>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</si>
  <si>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</si>
  <si>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</si>
  <si>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</si>
  <si>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</si>
  <si>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</si>
  <si>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</si>
  <si>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</si>
  <si>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</si>
  <si>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</si>
  <si>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</si>
  <si>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</si>
  <si>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</si>
  <si>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</si>
  <si>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</si>
  <si>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</si>
  <si>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</si>
  <si>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</si>
  <si>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</si>
  <si>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</si>
  <si>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</si>
  <si>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</si>
  <si>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</si>
  <si>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</si>
  <si>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</si>
  <si>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</si>
  <si>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</si>
  <si>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</si>
  <si>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</si>
  <si>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</si>
  <si>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</si>
  <si>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</si>
  <si>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</si>
  <si>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</si>
  <si>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</si>
  <si>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</si>
  <si>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</si>
  <si>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</si>
  <si>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</si>
  <si>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</si>
  <si>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</si>
  <si>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</si>
  <si>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</si>
  <si>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</si>
  <si>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</si>
  <si>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</si>
  <si>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</si>
  <si>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</si>
  <si>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</si>
  <si>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</si>
  <si>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</si>
  <si>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</si>
  <si>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</si>
  <si>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</si>
  <si>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</si>
  <si>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</si>
  <si>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</si>
  <si>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</si>
  <si>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</si>
  <si>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</si>
  <si>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</si>
  <si>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</si>
  <si>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</si>
  <si>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</si>
  <si>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</si>
  <si>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</si>
  <si>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</si>
  <si>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</si>
  <si>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</si>
  <si>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</si>
  <si>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</si>
  <si>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</si>
  <si>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</si>
  <si>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</si>
  <si>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</si>
  <si>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</si>
  <si>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</si>
  <si>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</si>
  <si>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</si>
  <si>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</si>
  <si>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</si>
  <si>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</si>
  <si>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</si>
  <si>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</si>
  <si>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</si>
  <si>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</si>
  <si>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</si>
  <si>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</si>
  <si>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</si>
  <si>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</si>
  <si>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</si>
  <si>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</si>
  <si>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</si>
  <si>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</si>
  <si>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</si>
  <si>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</si>
  <si>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</si>
  <si>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</si>
  <si>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</si>
  <si>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</si>
  <si>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</si>
  <si>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</si>
  <si>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</si>
  <si>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</si>
  <si>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</si>
  <si>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</si>
  <si>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</si>
  <si>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</si>
  <si>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</si>
  <si>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</si>
  <si>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</si>
  <si>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</si>
  <si>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</si>
  <si>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</si>
  <si>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</si>
  <si>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</si>
  <si>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</si>
  <si>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</si>
  <si>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</si>
  <si>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</si>
  <si>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</si>
  <si>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</si>
  <si>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</si>
  <si>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</si>
  <si>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</si>
  <si>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</si>
  <si>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</si>
  <si>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</si>
  <si>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</si>
  <si>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</si>
  <si>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</si>
  <si>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</si>
  <si>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</si>
  <si>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</si>
  <si>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</si>
  <si>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</si>
  <si>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</si>
  <si>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</si>
  <si>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</si>
  <si>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</si>
  <si>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</si>
  <si>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</si>
  <si>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</si>
  <si>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</si>
  <si>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</si>
  <si>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</si>
  <si>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</si>
  <si>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</si>
  <si>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</si>
  <si>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</si>
  <si>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</si>
  <si>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</si>
  <si>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</si>
  <si>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</si>
  <si>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</si>
  <si>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</si>
  <si>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</si>
  <si>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</si>
  <si>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</si>
  <si>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</si>
  <si>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</si>
  <si>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</si>
  <si>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</si>
  <si>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</si>
  <si>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</si>
  <si>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</si>
  <si>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</si>
  <si>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</si>
  <si>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</si>
  <si>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</si>
  <si>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</si>
  <si>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</si>
  <si>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</si>
  <si>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</si>
  <si>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</si>
  <si>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</si>
  <si>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</si>
  <si>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</si>
  <si>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</si>
  <si>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</si>
  <si>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</si>
  <si>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</si>
  <si>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</si>
  <si>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</si>
  <si>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</si>
  <si>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</si>
  <si>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</si>
  <si>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</si>
  <si>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</si>
  <si>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</si>
  <si>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</si>
  <si>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</si>
  <si>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</si>
  <si>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</si>
  <si>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</si>
  <si>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</si>
  <si>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</si>
  <si>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</si>
  <si>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</si>
  <si>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</si>
  <si>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</si>
  <si>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</si>
  <si>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</si>
  <si>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</si>
  <si>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</si>
  <si>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</si>
  <si>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</si>
  <si>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</si>
  <si>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</si>
  <si>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</si>
  <si>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</si>
  <si>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</si>
  <si>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</si>
  <si>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</si>
  <si>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</si>
  <si>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</si>
  <si>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</si>
  <si>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</si>
  <si>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</si>
  <si>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</si>
  <si>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</si>
  <si>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</si>
  <si>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</si>
  <si>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</si>
  <si>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</si>
  <si>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</si>
  <si>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</si>
  <si>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</si>
  <si>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</si>
  <si>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</si>
  <si>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</si>
  <si>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</si>
  <si>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</si>
  <si>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</si>
  <si>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</si>
  <si>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</si>
  <si>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</si>
  <si>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</si>
  <si>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</si>
  <si>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</si>
  <si>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</si>
  <si>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</si>
  <si>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</si>
  <si>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</si>
  <si>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</si>
  <si>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</si>
  <si>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</si>
  <si>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</si>
  <si>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</si>
  <si>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</si>
  <si>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</si>
  <si>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</si>
  <si>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</si>
  <si>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</si>
  <si>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</si>
  <si>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</si>
  <si>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</si>
  <si>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</si>
  <si>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</si>
  <si>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</si>
  <si>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</si>
  <si>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</si>
  <si>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</si>
  <si>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</si>
  <si>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</si>
  <si>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</si>
  <si>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</si>
  <si>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</si>
  <si>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</si>
  <si>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</si>
  <si>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</si>
  <si>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</si>
  <si>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</si>
  <si>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</si>
  <si>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</si>
  <si>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</si>
  <si>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</si>
  <si>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</si>
  <si>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</si>
  <si>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</si>
  <si>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</si>
  <si>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</si>
  <si>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</si>
  <si>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</si>
  <si>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</si>
  <si>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</si>
  <si>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</si>
  <si>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</si>
  <si>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</si>
  <si>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</si>
  <si>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</si>
  <si>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</si>
  <si>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</si>
  <si>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</si>
  <si>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</si>
  <si>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</si>
  <si>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</si>
  <si>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</si>
  <si>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</si>
  <si>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</si>
  <si>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</si>
  <si>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</si>
  <si>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</si>
  <si>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</si>
  <si>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</si>
  <si>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</si>
  <si>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</si>
  <si>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</si>
  <si>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</si>
  <si>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</si>
  <si>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</si>
  <si>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</si>
  <si>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</si>
  <si>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</si>
  <si>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</si>
  <si>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</si>
  <si>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</si>
  <si>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</si>
  <si>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</si>
  <si>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</si>
  <si>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</si>
  <si>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</si>
  <si>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</si>
  <si>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</si>
  <si>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</si>
  <si>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</si>
  <si>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</si>
  <si>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</si>
  <si>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</si>
  <si>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</si>
  <si>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</si>
  <si>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</si>
  <si>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</si>
  <si>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</si>
  <si>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</si>
  <si>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</si>
  <si>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</si>
  <si>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</si>
  <si>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</si>
  <si>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</si>
  <si>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</si>
  <si>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</si>
  <si>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</si>
  <si>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</si>
  <si>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</si>
  <si>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</si>
  <si>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</si>
  <si>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</si>
  <si>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</si>
  <si>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</si>
  <si>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</si>
  <si>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</si>
  <si>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</si>
  <si>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</si>
  <si>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</si>
  <si>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</si>
  <si>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</si>
  <si>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</si>
  <si>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</si>
  <si>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</si>
  <si>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</si>
  <si>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</si>
  <si>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</si>
  <si>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</si>
  <si>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</si>
  <si>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</si>
  <si>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</si>
  <si>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</si>
  <si>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</si>
  <si>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</si>
  <si>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</si>
  <si>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</si>
  <si>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</si>
  <si>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</si>
  <si>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</si>
  <si>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</si>
  <si>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</si>
  <si>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</si>
  <si>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</si>
  <si>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</si>
  <si>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</si>
  <si>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</si>
  <si>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</si>
  <si>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</si>
  <si>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</si>
  <si>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</si>
  <si>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</si>
  <si>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</si>
  <si>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</si>
  <si>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</si>
  <si>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</si>
  <si>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</si>
  <si>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</si>
  <si>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</si>
  <si>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</si>
  <si>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</si>
  <si>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</si>
  <si>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</si>
  <si>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</si>
  <si>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</si>
  <si>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</si>
  <si>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</si>
  <si>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</si>
  <si>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</si>
  <si>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</si>
  <si>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</si>
  <si>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</si>
  <si>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</si>
  <si>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</si>
  <si>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</si>
  <si>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</si>
  <si>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</si>
  <si>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</si>
  <si>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</si>
  <si>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</si>
  <si>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</si>
  <si>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</si>
  <si>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</si>
  <si>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</si>
  <si>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</si>
  <si>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</si>
  <si>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</si>
  <si>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</si>
  <si>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</si>
  <si>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</si>
  <si>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</si>
  <si>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</si>
  <si>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</si>
  <si>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</si>
  <si>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</si>
  <si>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</si>
  <si>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</si>
  <si>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</si>
  <si>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</si>
  <si>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</si>
  <si>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</si>
  <si>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</si>
  <si>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</si>
  <si>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</si>
  <si>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</si>
  <si>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</si>
  <si>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</si>
  <si>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</si>
  <si>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</si>
  <si>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</si>
  <si>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</si>
  <si>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</si>
  <si>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</si>
  <si>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</si>
  <si>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</si>
  <si>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</si>
  <si>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</si>
  <si>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</si>
  <si>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</si>
  <si>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</si>
  <si>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</si>
  <si>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</si>
  <si>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</si>
  <si>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</si>
  <si>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</si>
  <si>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</si>
  <si>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</si>
  <si>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</si>
  <si>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</si>
  <si>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</si>
  <si>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</si>
  <si>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</si>
  <si>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</si>
  <si>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</si>
  <si>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</si>
  <si>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</si>
  <si>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</si>
  <si>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</si>
  <si>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</si>
  <si>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</si>
  <si>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</si>
  <si>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</si>
  <si>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</si>
  <si>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</si>
  <si>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</si>
  <si>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</si>
  <si>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</si>
  <si>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</si>
  <si>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</si>
  <si>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</si>
  <si>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</si>
  <si>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</si>
  <si>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</si>
  <si>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</si>
  <si>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</si>
  <si>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</si>
  <si>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</si>
  <si>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</si>
  <si>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</si>
  <si>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</si>
  <si>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</si>
  <si>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</si>
  <si>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</si>
  <si>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</si>
  <si>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</si>
  <si>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</si>
  <si>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</si>
  <si>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</si>
  <si>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</si>
  <si>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</si>
  <si>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</si>
  <si>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</si>
  <si>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</si>
  <si>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</si>
  <si>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</si>
  <si>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</si>
  <si>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</si>
  <si>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</si>
  <si>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</si>
  <si>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</si>
  <si>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</si>
  <si>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</si>
  <si>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</si>
  <si>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</si>
  <si>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</si>
  <si>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</si>
  <si>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</si>
  <si>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</si>
  <si>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</si>
  <si>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</si>
  <si>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</si>
  <si>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</si>
  <si>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</si>
  <si>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</si>
  <si>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</si>
  <si>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</si>
  <si>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</si>
  <si>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</si>
  <si>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</si>
  <si>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</si>
  <si>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</si>
  <si>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</si>
  <si>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</si>
  <si>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</si>
  <si>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</si>
  <si>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</si>
  <si>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</si>
  <si>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</si>
  <si>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</si>
  <si>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</si>
  <si>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</si>
  <si>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</si>
  <si>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</si>
  <si>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</si>
  <si>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</si>
  <si>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</si>
  <si>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</si>
  <si>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</si>
  <si>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</si>
  <si>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</si>
  <si>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</si>
  <si>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</si>
  <si>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</si>
  <si>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</si>
  <si>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</si>
  <si>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</si>
  <si>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</si>
  <si>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</si>
  <si>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</si>
  <si>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</si>
  <si>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</si>
  <si>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</si>
  <si>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</si>
  <si>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</si>
  <si>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</si>
  <si>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</si>
  <si>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</si>
  <si>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</si>
  <si>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</si>
  <si>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</si>
  <si>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</si>
  <si>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</si>
  <si>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</si>
  <si>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</si>
  <si>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</si>
  <si>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</si>
  <si>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</si>
  <si>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</si>
  <si>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</si>
  <si>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</si>
  <si>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</si>
  <si>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</si>
  <si>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</si>
  <si>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</si>
  <si>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</si>
  <si>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</si>
  <si>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</si>
  <si>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</si>
  <si>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</si>
  <si>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</si>
  <si>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</si>
  <si>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</si>
  <si>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</si>
  <si>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</si>
  <si>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</si>
  <si>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</si>
  <si>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</si>
  <si>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</si>
  <si>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</si>
  <si>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</si>
  <si>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</si>
  <si>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</si>
  <si>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</si>
  <si>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</si>
  <si>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</si>
  <si>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</si>
  <si>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</si>
  <si>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</si>
  <si>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</si>
  <si>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</si>
  <si>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</si>
  <si>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</si>
  <si>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</si>
  <si>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</si>
  <si>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</si>
  <si>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</si>
  <si>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</si>
  <si>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</si>
  <si>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</si>
  <si>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</si>
  <si>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</si>
  <si>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</si>
  <si>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</si>
  <si>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</si>
  <si>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</si>
  <si>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</si>
  <si>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</si>
  <si>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</si>
  <si>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</si>
  <si>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</si>
  <si>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</si>
  <si>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</si>
  <si>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</si>
  <si>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</si>
  <si>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</si>
  <si>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</si>
  <si>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</si>
  <si>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</si>
  <si>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</si>
  <si>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</si>
  <si>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</si>
  <si>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</si>
  <si>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</si>
  <si>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</si>
  <si>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</si>
  <si>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</si>
  <si>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</si>
  <si>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</si>
  <si>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</si>
  <si>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</si>
  <si>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</si>
  <si>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</si>
  <si>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</si>
  <si>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</si>
  <si>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</si>
  <si>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</si>
  <si>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</si>
  <si>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</si>
  <si>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</si>
  <si>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</si>
  <si>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</si>
  <si>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</si>
  <si>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</si>
  <si>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</si>
  <si>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</si>
  <si>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</si>
  <si>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</si>
  <si>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</si>
  <si>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</si>
  <si>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</si>
  <si>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</si>
  <si>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</si>
  <si>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</si>
  <si>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</si>
  <si>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</si>
  <si>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</si>
  <si>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</si>
  <si>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</si>
  <si>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</si>
  <si>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</si>
  <si>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</si>
  <si>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</si>
  <si>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</si>
  <si>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</si>
  <si>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</si>
  <si>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</si>
  <si>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</si>
  <si>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</si>
  <si>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</si>
  <si>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</si>
  <si>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</si>
  <si>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</si>
  <si>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</si>
  <si>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</si>
  <si>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</si>
  <si>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</si>
  <si>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</si>
  <si>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</si>
  <si>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</si>
  <si>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</si>
  <si>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</si>
  <si>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</si>
  <si>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</si>
  <si>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</si>
  <si>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</si>
  <si>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</si>
  <si>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</si>
  <si>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</si>
  <si>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</si>
  <si>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</si>
  <si>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</si>
  <si>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</si>
  <si>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</si>
  <si>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</si>
  <si>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</si>
  <si>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</si>
  <si>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</si>
  <si>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</si>
  <si>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</si>
  <si>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</si>
  <si>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</si>
  <si>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</si>
  <si>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</si>
  <si>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</si>
  <si>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</si>
  <si>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</si>
  <si>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</si>
  <si>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</si>
  <si>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</si>
  <si>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</si>
  <si>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</si>
  <si>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</si>
  <si>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</si>
  <si>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</si>
  <si>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</si>
  <si>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</si>
  <si>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</si>
  <si>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</si>
  <si>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</si>
  <si>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</si>
  <si>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</si>
  <si>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</si>
  <si>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</si>
  <si>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</si>
  <si>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</si>
  <si>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</si>
  <si>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</si>
  <si>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</si>
  <si>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</si>
  <si>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</si>
  <si>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</si>
  <si>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</si>
  <si>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</si>
  <si>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</si>
  <si>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</si>
  <si>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</si>
  <si>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</si>
  <si>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</si>
  <si>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</si>
  <si>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</si>
  <si>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</si>
  <si>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</si>
  <si>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</si>
  <si>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</si>
  <si>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</si>
  <si>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</si>
  <si>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</si>
  <si>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</si>
  <si>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</si>
  <si>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</si>
  <si>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</si>
  <si>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</si>
  <si>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</si>
  <si>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</si>
  <si>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</si>
  <si>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</si>
  <si>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</si>
  <si>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</si>
  <si>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</si>
  <si>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</si>
  <si>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</si>
  <si>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</si>
  <si>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</si>
  <si>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</si>
  <si>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</si>
  <si>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</si>
  <si>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</si>
  <si>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</si>
  <si>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</si>
  <si>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</si>
  <si>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</si>
  <si>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</si>
  <si>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</si>
  <si>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</si>
  <si>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</si>
  <si>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</si>
  <si>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</si>
  <si>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</si>
  <si>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</si>
  <si>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</si>
  <si>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</si>
  <si>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</si>
  <si>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</si>
  <si>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</si>
  <si>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</si>
  <si>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</si>
  <si>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</si>
  <si>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</si>
  <si>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</si>
  <si>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</si>
  <si>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</si>
  <si>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</si>
  <si>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</si>
  <si>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</si>
  <si>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</si>
  <si>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</si>
  <si>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</si>
  <si>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</si>
  <si>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</si>
  <si>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</si>
  <si>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</si>
  <si>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</si>
  <si>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</si>
  <si>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</si>
  <si>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</si>
  <si>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</si>
  <si>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</si>
  <si>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</si>
  <si>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</si>
  <si>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</si>
  <si>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</si>
  <si>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</si>
  <si>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</si>
  <si>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</si>
  <si>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</si>
  <si>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</si>
  <si>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</si>
  <si>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</si>
  <si>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</si>
  <si>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</si>
  <si>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</si>
  <si>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</si>
  <si>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</si>
  <si>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</si>
  <si>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</si>
  <si>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</si>
  <si>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</si>
  <si>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</si>
  <si>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</si>
  <si>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</si>
  <si>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</si>
  <si>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</si>
  <si>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</si>
  <si>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</si>
  <si>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</si>
  <si>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</si>
  <si>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</si>
  <si>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</si>
  <si>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</si>
  <si>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</si>
  <si>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</si>
  <si>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</si>
  <si>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</si>
  <si>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</si>
  <si>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</si>
  <si>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</si>
  <si>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</si>
  <si>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</si>
  <si>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</si>
  <si>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</si>
  <si>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</si>
  <si>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</si>
  <si>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</si>
  <si>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</si>
  <si>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</si>
  <si>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</si>
  <si>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</si>
  <si>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</si>
  <si>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</si>
  <si>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</si>
  <si>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</si>
  <si>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</si>
  <si>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</si>
  <si>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</si>
  <si>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</si>
  <si>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</si>
  <si>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</si>
  <si>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</si>
  <si>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</si>
  <si>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</si>
  <si>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</si>
  <si>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</si>
  <si>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</si>
  <si>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</si>
  <si>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</si>
  <si>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</si>
  <si>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</si>
  <si>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</si>
  <si>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</si>
  <si>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</si>
  <si>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</si>
  <si>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</si>
  <si>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</si>
  <si>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</si>
  <si>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</si>
  <si>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</si>
  <si>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</si>
  <si>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</si>
  <si>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</si>
  <si>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</si>
  <si>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</si>
  <si>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</si>
  <si>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</si>
  <si>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</si>
  <si>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</si>
  <si>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</si>
  <si>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</si>
  <si>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</si>
  <si>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</si>
  <si>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</si>
  <si>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</si>
  <si>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</si>
  <si>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</si>
  <si>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</si>
  <si>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</si>
  <si>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</si>
  <si>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</si>
  <si>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</si>
  <si>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</si>
  <si>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</si>
  <si>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</si>
  <si>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</si>
  <si>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</si>
  <si>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</si>
  <si>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</si>
  <si>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</si>
  <si>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</si>
  <si>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</si>
  <si>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</si>
  <si>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</si>
  <si>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</si>
  <si>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</si>
  <si>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</si>
  <si>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</si>
  <si>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</si>
  <si>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</si>
  <si>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</si>
  <si>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</si>
  <si>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</si>
  <si>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</si>
  <si>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</si>
  <si>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</si>
  <si>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</si>
  <si>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</si>
  <si>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</si>
  <si>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</si>
  <si>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</si>
  <si>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</si>
  <si>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</si>
  <si>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</si>
  <si>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</si>
  <si>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</si>
  <si>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</si>
  <si>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</si>
  <si>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</si>
  <si>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</si>
  <si>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</si>
  <si>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</si>
  <si>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</si>
  <si>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</si>
  <si>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</si>
  <si>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</si>
  <si>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</si>
  <si>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</si>
  <si>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</si>
  <si>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</si>
  <si>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</si>
  <si>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</si>
  <si>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</si>
  <si>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</si>
  <si>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</si>
  <si>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</si>
  <si>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</si>
  <si>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</si>
  <si>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</si>
  <si>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</si>
  <si>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</si>
  <si>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</si>
  <si>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</si>
  <si>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</si>
  <si>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</si>
  <si>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</si>
  <si>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</si>
  <si>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</si>
  <si>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</si>
  <si>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</si>
  <si>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</si>
  <si>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</si>
  <si>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</si>
  <si>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</si>
  <si>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</si>
  <si>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</si>
  <si>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</si>
  <si>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</si>
  <si>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</si>
  <si>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</si>
  <si>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</si>
  <si>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</si>
  <si>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</si>
  <si>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</si>
  <si>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</si>
  <si>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</si>
  <si>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</si>
  <si>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</si>
  <si>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</si>
  <si>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</si>
  <si>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</si>
  <si>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</si>
  <si>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</si>
  <si>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</si>
  <si>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</si>
  <si>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</si>
  <si>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</si>
  <si>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</si>
  <si>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</si>
  <si>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</si>
  <si>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</si>
  <si>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</si>
  <si>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</si>
  <si>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</si>
  <si>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</si>
  <si>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</si>
  <si>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</si>
  <si>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</si>
  <si>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</si>
  <si>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</si>
  <si>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</si>
  <si>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</si>
  <si>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</si>
  <si>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</si>
  <si>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</si>
  <si>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</si>
  <si>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</si>
  <si>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</si>
  <si>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</si>
  <si>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</si>
  <si>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</si>
  <si>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</si>
  <si>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</si>
  <si>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</si>
  <si>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</si>
  <si>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</si>
  <si>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</si>
  <si>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</si>
  <si>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</si>
  <si>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</si>
  <si>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</si>
  <si>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</si>
  <si>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</si>
  <si>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</si>
  <si>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</si>
  <si>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</si>
  <si>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</si>
  <si>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</si>
  <si>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</si>
  <si>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</si>
  <si>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</si>
  <si>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</si>
  <si>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</si>
  <si>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</si>
  <si>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</si>
  <si>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</si>
  <si>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</si>
  <si>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</si>
  <si>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</si>
  <si>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</si>
  <si>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</si>
  <si>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</si>
  <si>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</si>
  <si>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</si>
  <si>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</si>
  <si>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</si>
  <si>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</si>
  <si>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</si>
  <si>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</si>
  <si>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</si>
  <si>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</si>
  <si>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</si>
  <si>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</si>
  <si>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</si>
  <si>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</si>
  <si>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</si>
  <si>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</si>
  <si>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</si>
  <si>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</si>
  <si>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</si>
  <si>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</si>
  <si>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</si>
  <si>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</si>
  <si>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</si>
  <si>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</si>
  <si>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</si>
  <si>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</si>
  <si>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</si>
  <si>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</si>
  <si>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</si>
  <si>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</si>
  <si>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</si>
  <si>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</si>
  <si>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</si>
  <si>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</si>
  <si>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</si>
  <si>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</si>
  <si>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</si>
  <si>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</si>
  <si>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</si>
  <si>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</si>
  <si>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</si>
  <si>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</si>
  <si>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</si>
  <si>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</si>
  <si>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</si>
  <si>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</si>
  <si>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</si>
  <si>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</si>
  <si>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</si>
  <si>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</si>
  <si>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</si>
  <si>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</si>
  <si>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</si>
  <si>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</si>
  <si>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</si>
  <si>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</si>
  <si>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</si>
  <si>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</si>
  <si>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</si>
  <si>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</si>
  <si>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</si>
  <si>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</si>
  <si>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</si>
  <si>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</si>
  <si>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</si>
  <si>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</si>
  <si>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</si>
  <si>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</si>
  <si>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</si>
  <si>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</si>
  <si>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</si>
  <si>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</si>
  <si>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</si>
  <si>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</si>
  <si>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</si>
  <si>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</si>
  <si>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</si>
  <si>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</si>
  <si>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</si>
  <si>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</si>
  <si>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</si>
  <si>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</si>
  <si>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</si>
  <si>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</si>
  <si>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</si>
  <si>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</si>
  <si>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</si>
  <si>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</si>
  <si>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</si>
  <si>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</si>
  <si>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</si>
  <si>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</si>
  <si>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</si>
  <si>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</si>
  <si>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</si>
  <si>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</si>
  <si>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</si>
  <si>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</si>
  <si>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</si>
  <si>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</si>
  <si>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</si>
  <si>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</si>
  <si>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</si>
  <si>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</si>
  <si>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</si>
  <si>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</si>
  <si>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</si>
  <si>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</si>
  <si>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</si>
  <si>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</si>
  <si>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</si>
  <si>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</si>
  <si>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</si>
  <si>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</si>
  <si>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</si>
  <si>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</si>
  <si>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</si>
  <si>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</si>
  <si>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</si>
  <si>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</si>
  <si>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</si>
  <si>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</si>
  <si>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</si>
  <si>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</si>
  <si>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</si>
  <si>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</si>
  <si>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</si>
  <si>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</si>
  <si>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</si>
  <si>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</si>
  <si>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</si>
  <si>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</si>
  <si>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</si>
  <si>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</si>
  <si>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</si>
  <si>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</si>
  <si>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</si>
  <si>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</si>
  <si>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</si>
  <si>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</si>
  <si>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</si>
  <si>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</si>
  <si>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</si>
  <si>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</si>
  <si>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</si>
  <si>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</si>
  <si>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</si>
  <si>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</si>
  <si>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</si>
  <si>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</si>
  <si>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</si>
  <si>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</si>
  <si>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</si>
  <si>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</si>
  <si>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</si>
  <si>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</si>
  <si>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</si>
  <si>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</si>
  <si>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</si>
  <si>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</si>
  <si>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</si>
  <si>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</si>
  <si>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</si>
  <si>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</si>
  <si>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</si>
  <si>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</si>
  <si>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</si>
  <si>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</si>
  <si>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</si>
  <si>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</si>
  <si>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</si>
  <si>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</si>
  <si>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</si>
  <si>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</si>
  <si>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</si>
  <si>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</si>
  <si>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</si>
  <si>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</si>
  <si>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</si>
  <si>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</si>
  <si>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</si>
  <si>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</si>
  <si>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</si>
  <si>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</si>
  <si>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</si>
  <si>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</si>
  <si>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</si>
  <si>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</si>
  <si>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</si>
  <si>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</si>
  <si>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</si>
  <si>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</si>
  <si>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</si>
  <si>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</si>
  <si>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</si>
  <si>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</si>
  <si>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</si>
  <si>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</si>
  <si>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</si>
  <si>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</si>
  <si>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</si>
  <si>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</si>
  <si>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</si>
  <si>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</si>
  <si>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</si>
  <si>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</si>
  <si>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</si>
  <si>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</si>
  <si>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</si>
  <si>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</si>
  <si>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</si>
  <si>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</si>
  <si>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</si>
  <si>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</si>
  <si>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</si>
  <si>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</si>
  <si>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</si>
  <si>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</si>
  <si>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</si>
  <si>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</si>
  <si>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</si>
  <si>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</si>
  <si>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</si>
  <si>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</si>
  <si>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</si>
  <si>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</si>
  <si>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</si>
  <si>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</si>
  <si>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</si>
  <si>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</si>
  <si>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</si>
  <si>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</si>
  <si>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</si>
  <si>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</si>
  <si>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</si>
  <si>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</si>
  <si>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</si>
  <si>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</si>
  <si>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</si>
  <si>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</si>
  <si>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</si>
  <si>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</si>
  <si>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</si>
  <si>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</si>
  <si>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</si>
  <si>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</si>
  <si>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</si>
  <si>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</si>
  <si>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</si>
  <si>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</si>
  <si>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</si>
  <si>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</si>
  <si>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</si>
  <si>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</si>
  <si>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</si>
  <si>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</si>
  <si>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</si>
  <si>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</si>
  <si>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</si>
  <si>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</si>
  <si>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</si>
  <si>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</si>
  <si>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</si>
  <si>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</si>
  <si>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</si>
  <si>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</si>
  <si>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</si>
  <si>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</si>
  <si>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</si>
  <si>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</si>
  <si>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</si>
  <si>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</si>
  <si>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</si>
  <si>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</si>
  <si>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</si>
  <si>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</si>
  <si>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</si>
  <si>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</si>
  <si>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</si>
  <si>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</si>
  <si>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</si>
  <si>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</si>
  <si>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</si>
  <si>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</si>
  <si>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</si>
  <si>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</si>
  <si>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</si>
  <si>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</si>
  <si>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</si>
  <si>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</si>
  <si>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</si>
  <si>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</si>
  <si>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</si>
  <si>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</si>
  <si>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</si>
  <si>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</si>
  <si>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</si>
  <si>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</si>
  <si>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</si>
  <si>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</si>
  <si>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</si>
  <si>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</si>
  <si>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</si>
  <si>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</si>
  <si>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</si>
  <si>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</si>
  <si>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</si>
  <si>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</si>
  <si>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</si>
  <si>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</si>
  <si>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</si>
  <si>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</si>
  <si>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</si>
  <si>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</si>
  <si>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</si>
  <si>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</si>
  <si>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</si>
  <si>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</si>
  <si>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</si>
  <si>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</si>
  <si>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</si>
  <si>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</si>
  <si>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</si>
  <si>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</si>
  <si>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</si>
  <si>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</si>
  <si>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</si>
  <si>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</si>
  <si>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</si>
  <si>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</si>
  <si>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</si>
  <si>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</si>
  <si>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</si>
  <si>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</si>
  <si>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</si>
  <si>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</si>
  <si>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</si>
  <si>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</si>
  <si>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</si>
  <si>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</si>
  <si>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</si>
  <si>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</si>
  <si>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</si>
  <si>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</si>
  <si>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</si>
  <si>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</si>
  <si>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</si>
  <si>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</si>
  <si>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</si>
  <si>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</si>
  <si>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</si>
  <si>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</si>
  <si>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</si>
  <si>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</si>
  <si>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</si>
  <si>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</si>
  <si>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</si>
  <si>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</si>
  <si>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</si>
  <si>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</si>
  <si>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</si>
  <si>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</si>
  <si>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</si>
  <si>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</si>
  <si>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</si>
  <si>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</si>
  <si>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</si>
  <si>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</si>
  <si>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</si>
  <si>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</si>
  <si>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</si>
  <si>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</si>
  <si>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</si>
  <si>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</si>
  <si>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</si>
  <si>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</si>
  <si>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</si>
  <si>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</si>
  <si>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</si>
  <si>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</si>
  <si>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</si>
  <si>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</si>
  <si>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</si>
  <si>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</si>
  <si>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</si>
  <si>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</si>
  <si>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</si>
  <si>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</si>
  <si>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</si>
  <si>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</si>
  <si>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</si>
  <si>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</si>
  <si>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</si>
  <si>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</si>
  <si>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</si>
  <si>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</si>
  <si>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</si>
  <si>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</si>
  <si>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</si>
  <si>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</si>
  <si>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</si>
  <si>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</si>
  <si>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</si>
  <si>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</si>
  <si>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</si>
  <si>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</si>
  <si>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</si>
  <si>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</si>
  <si>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</si>
  <si>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</si>
  <si>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</si>
  <si>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</si>
  <si>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</si>
  <si>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</si>
  <si>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</si>
  <si>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</si>
  <si>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</si>
  <si>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</si>
  <si>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</si>
  <si>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</si>
  <si>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</si>
  <si>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</si>
  <si>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</si>
  <si>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</si>
  <si>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</si>
  <si>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</si>
  <si>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</si>
  <si>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</si>
  <si>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</si>
  <si>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</si>
  <si>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</si>
  <si>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</si>
  <si>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</si>
  <si>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</si>
  <si>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</si>
  <si>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</si>
  <si>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</si>
  <si>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</si>
  <si>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</si>
  <si>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</si>
  <si>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</si>
  <si>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</si>
  <si>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</si>
  <si>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</si>
  <si>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</si>
  <si>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</si>
  <si>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</si>
  <si>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</si>
  <si>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</si>
  <si>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</si>
  <si>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</si>
  <si>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</si>
  <si>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</si>
  <si>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</si>
  <si>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</si>
  <si>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</si>
  <si>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</si>
  <si>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</si>
  <si>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</si>
  <si>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</si>
  <si>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</si>
  <si>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</si>
  <si>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</si>
  <si>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</si>
  <si>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</si>
  <si>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</si>
  <si>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</si>
  <si>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</si>
  <si>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</si>
  <si>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</si>
  <si>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</si>
  <si>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</si>
  <si>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</si>
  <si>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</si>
  <si>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</si>
  <si>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</si>
  <si>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</si>
  <si>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</si>
  <si>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</si>
  <si>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</si>
  <si>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</si>
  <si>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</si>
  <si>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</si>
  <si>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</si>
  <si>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</si>
  <si>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</si>
  <si>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</si>
  <si>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</si>
  <si>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</si>
  <si>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</si>
  <si>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</si>
  <si>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</si>
  <si>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</si>
  <si>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</si>
  <si>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</si>
  <si>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</si>
  <si>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</si>
  <si>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</si>
  <si>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</si>
  <si>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</si>
  <si>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</si>
  <si>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</si>
  <si>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</si>
  <si>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</si>
  <si>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</si>
  <si>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</si>
  <si>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</si>
  <si>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</si>
  <si>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</si>
  <si>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</si>
  <si>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</si>
  <si>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</si>
  <si>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</si>
  <si>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</si>
  <si>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</si>
  <si>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</si>
  <si>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</si>
  <si>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</si>
  <si>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</si>
  <si>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</si>
  <si>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</si>
  <si>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</si>
  <si>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</si>
  <si>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</si>
  <si>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</si>
  <si>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</si>
  <si>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</si>
  <si>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</si>
  <si>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</si>
  <si>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</si>
  <si>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</si>
  <si>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</si>
  <si>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</si>
  <si>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</si>
  <si>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</si>
  <si>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</si>
  <si>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</si>
  <si>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</si>
  <si>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</si>
  <si>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</si>
  <si>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</si>
  <si>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</si>
  <si>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</si>
  <si>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</si>
  <si>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</si>
  <si>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</si>
  <si>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</si>
  <si>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</si>
  <si>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</si>
  <si>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</si>
  <si>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</si>
  <si>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</si>
  <si>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</si>
  <si>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</si>
  <si>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</si>
  <si>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</si>
  <si>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</si>
  <si>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</si>
  <si>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</si>
  <si>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</si>
  <si>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</si>
  <si>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</si>
  <si>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</si>
  <si>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</si>
  <si>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</si>
  <si>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</si>
  <si>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</si>
  <si>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</si>
  <si>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</si>
  <si>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</si>
  <si>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</si>
  <si>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</si>
  <si>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</si>
  <si>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</si>
  <si>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</si>
  <si>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</si>
  <si>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</si>
  <si>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</si>
  <si>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</si>
  <si>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</si>
  <si>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</si>
  <si>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</si>
  <si>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</si>
  <si>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</si>
  <si>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</si>
  <si>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</si>
  <si>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</si>
  <si>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</si>
  <si>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</si>
  <si>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</si>
  <si>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</si>
  <si>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</si>
  <si>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</si>
  <si>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</si>
  <si>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</si>
  <si>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</si>
  <si>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</si>
  <si>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</si>
  <si>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</si>
  <si>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</si>
  <si>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</si>
  <si>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</si>
  <si>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</si>
  <si>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</si>
  <si>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</si>
  <si>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</si>
  <si>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</si>
  <si>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</si>
  <si>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</si>
  <si>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</si>
  <si>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</si>
  <si>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</si>
  <si>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</si>
  <si>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</si>
  <si>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</si>
  <si>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</si>
  <si>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</si>
  <si>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</si>
  <si>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</si>
  <si>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</si>
  <si>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</si>
  <si>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</si>
  <si>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</si>
  <si>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</si>
  <si>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</si>
  <si>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</si>
  <si>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</si>
  <si>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</si>
  <si>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</si>
  <si>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</si>
  <si>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</si>
  <si>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</si>
  <si>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</si>
  <si>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</si>
  <si>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</si>
  <si>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</si>
  <si>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</si>
  <si>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</si>
  <si>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</si>
  <si>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</si>
  <si>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</si>
  <si>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</si>
  <si>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</si>
  <si>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</si>
  <si>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</si>
  <si>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</si>
  <si>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</si>
  <si>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</si>
  <si>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</si>
  <si>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</si>
  <si>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</si>
  <si>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</si>
  <si>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</si>
  <si>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</si>
  <si>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</si>
  <si>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</si>
  <si>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</si>
  <si>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</si>
  <si>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</si>
  <si>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</si>
  <si>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</si>
  <si>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</si>
  <si>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</si>
  <si>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</si>
  <si>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</si>
  <si>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</si>
  <si>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</si>
  <si>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</si>
  <si>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</si>
  <si>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</si>
  <si>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</si>
  <si>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</si>
  <si>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</si>
  <si>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</si>
  <si>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</si>
  <si>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</si>
  <si>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</si>
  <si>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</si>
  <si>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</si>
  <si>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</si>
  <si>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</si>
  <si>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</si>
  <si>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</si>
  <si>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</si>
  <si>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</si>
  <si>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</si>
  <si>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</si>
  <si>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</si>
  <si>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</si>
  <si>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</si>
  <si>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</si>
  <si>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</si>
  <si>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</si>
  <si>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</si>
  <si>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</si>
  <si>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</si>
  <si>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</si>
  <si>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</si>
  <si>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</si>
  <si>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</si>
  <si>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</si>
  <si>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</si>
  <si>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</si>
  <si>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</si>
  <si>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</si>
  <si>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</si>
  <si>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</si>
  <si>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</si>
  <si>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</si>
  <si>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</si>
  <si>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</si>
  <si>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</si>
  <si>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</si>
  <si>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</si>
  <si>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</si>
  <si>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</si>
  <si>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</si>
  <si>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</si>
  <si>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</si>
  <si>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</si>
  <si>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</si>
  <si>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</si>
  <si>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</si>
  <si>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</si>
  <si>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</si>
  <si>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</si>
  <si>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</si>
  <si>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</si>
  <si>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</si>
  <si>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</si>
  <si>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</si>
  <si>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</si>
  <si>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</si>
  <si>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</si>
  <si>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</si>
  <si>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</si>
  <si>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</si>
  <si>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</si>
  <si>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</si>
  <si>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</si>
  <si>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</si>
  <si>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</si>
  <si>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</si>
  <si>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</si>
  <si>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</si>
  <si>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</si>
  <si>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</si>
  <si>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</si>
  <si>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</si>
  <si>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</si>
  <si>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</si>
  <si>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</si>
  <si>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</si>
  <si>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</si>
  <si>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</si>
  <si>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</si>
  <si>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</si>
  <si>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</si>
  <si>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</si>
  <si>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</si>
  <si>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</si>
  <si>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</si>
  <si>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</si>
  <si>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</si>
  <si>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</si>
  <si>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</si>
  <si>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</si>
  <si>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</si>
  <si>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</si>
  <si>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</si>
  <si>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</si>
  <si>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</si>
  <si>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</si>
  <si>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</si>
  <si>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</si>
  <si>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</si>
  <si>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</si>
  <si>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</si>
  <si>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</si>
  <si>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</si>
  <si>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</si>
  <si>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</si>
  <si>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</si>
  <si>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</si>
  <si>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</si>
  <si>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</si>
  <si>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</si>
  <si>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</si>
  <si>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</si>
  <si>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</si>
  <si>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</si>
  <si>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</si>
  <si>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</si>
  <si>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</si>
  <si>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</si>
  <si>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</si>
  <si>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</si>
  <si>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</si>
  <si>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</si>
  <si>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</si>
  <si>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</si>
  <si>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</si>
  <si>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</si>
  <si>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</si>
  <si>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</si>
  <si>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</si>
  <si>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</si>
  <si>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</si>
  <si>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</si>
  <si>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</si>
  <si>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</si>
  <si>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</si>
  <si>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</si>
  <si>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</si>
  <si>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</si>
  <si>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</si>
  <si>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</si>
  <si>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</si>
  <si>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</si>
  <si>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</si>
  <si>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</si>
  <si>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</si>
  <si>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</si>
  <si>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</si>
  <si>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</si>
  <si>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</si>
  <si>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</si>
  <si>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</si>
  <si>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</si>
  <si>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</si>
  <si>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</si>
  <si>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</si>
  <si>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</si>
  <si>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</si>
  <si>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</si>
  <si>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</si>
  <si>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</si>
  <si>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</si>
  <si>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</si>
  <si>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</si>
  <si>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</si>
  <si>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</si>
  <si>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</si>
  <si>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</si>
  <si>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</si>
  <si>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</si>
  <si>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</si>
  <si>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</si>
  <si>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</si>
  <si>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</si>
  <si>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</si>
  <si>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</si>
  <si>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</si>
  <si>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</si>
  <si>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</si>
  <si>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</si>
  <si>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</si>
  <si>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</si>
  <si>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</si>
  <si>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</si>
  <si>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</si>
  <si>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</si>
  <si>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</si>
  <si>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</si>
  <si>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</si>
  <si>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</si>
  <si>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</si>
  <si>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</si>
  <si>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</si>
  <si>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</si>
  <si>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</si>
  <si>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</si>
  <si>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</si>
  <si>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</si>
  <si>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</si>
  <si>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</si>
  <si>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</si>
  <si>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</si>
  <si>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</si>
  <si>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</si>
  <si>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</si>
  <si>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</si>
  <si>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</si>
  <si>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</si>
  <si>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</si>
  <si>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</si>
  <si>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</si>
  <si>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</si>
  <si>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</si>
  <si>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</si>
  <si>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</si>
  <si>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</si>
  <si>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</si>
  <si>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</si>
  <si>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</si>
  <si>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</si>
  <si>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</si>
  <si>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</si>
  <si>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</si>
  <si>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</si>
  <si>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</si>
  <si>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</si>
  <si>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</si>
  <si>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</si>
  <si>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</si>
  <si>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</si>
  <si>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</si>
  <si>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</si>
  <si>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</si>
  <si>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</si>
  <si>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</si>
  <si>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</si>
  <si>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</si>
  <si>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</si>
  <si>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</si>
  <si>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</si>
  <si>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</si>
  <si>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</si>
  <si>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</si>
  <si>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</si>
  <si>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</si>
  <si>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</si>
  <si>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</si>
  <si>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</si>
  <si>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</si>
  <si>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</si>
  <si>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</si>
  <si>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</si>
  <si>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</si>
  <si>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</si>
  <si>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</si>
  <si>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</si>
  <si>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</si>
  <si>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</si>
  <si>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</si>
  <si>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</si>
  <si>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</si>
  <si>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</si>
  <si>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</si>
  <si>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</si>
  <si>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</si>
  <si>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</si>
  <si>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</si>
  <si>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</si>
  <si>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</si>
  <si>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</si>
  <si>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</si>
  <si>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</si>
  <si>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</si>
  <si>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</si>
  <si>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</si>
  <si>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</si>
  <si>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</si>
  <si>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</si>
  <si>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</si>
  <si>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</si>
  <si>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</si>
  <si>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</si>
  <si>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</si>
  <si>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</si>
  <si>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</si>
  <si>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</si>
  <si>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</si>
  <si>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</si>
  <si>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</si>
  <si>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</si>
  <si>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</si>
  <si>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</si>
  <si>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</si>
  <si>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</si>
  <si>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</si>
  <si>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</si>
  <si>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</si>
  <si>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</si>
  <si>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</si>
  <si>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</si>
  <si>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</si>
  <si>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</si>
  <si>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</si>
  <si>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</si>
  <si>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</si>
  <si>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</si>
  <si>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</si>
  <si>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</si>
  <si>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</si>
  <si>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</si>
  <si>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</si>
  <si>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</si>
  <si>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</si>
  <si>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</si>
  <si>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</si>
  <si>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</si>
  <si>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</si>
  <si>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</si>
  <si>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</si>
  <si>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</si>
  <si>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</si>
  <si>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</si>
  <si>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</si>
  <si>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</si>
  <si>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</si>
  <si>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</si>
  <si>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</si>
  <si>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</si>
  <si>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</si>
  <si>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</si>
  <si>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</si>
  <si>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</si>
  <si>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</si>
  <si>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</si>
  <si>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</si>
  <si>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</si>
  <si>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</si>
  <si>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</si>
  <si>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</si>
  <si>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</si>
  <si>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</si>
  <si>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</si>
  <si>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</si>
  <si>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</si>
  <si>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</si>
  <si>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</si>
  <si>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</si>
  <si>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</si>
  <si>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</si>
  <si>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</si>
  <si>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</si>
  <si>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</si>
  <si>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</si>
  <si>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</si>
  <si>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</si>
  <si>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</si>
  <si>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</si>
  <si>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</si>
  <si>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</si>
  <si>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</si>
  <si>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</si>
  <si>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</si>
  <si>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</si>
  <si>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</si>
  <si>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</si>
  <si>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</si>
  <si>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</si>
  <si>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</si>
  <si>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</si>
  <si>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</si>
  <si>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</si>
  <si>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</si>
  <si>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</si>
  <si>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</si>
  <si>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</si>
  <si>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</si>
  <si>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</si>
  <si>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</si>
  <si>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</si>
  <si>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</si>
  <si>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</si>
  <si>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</si>
  <si>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</si>
  <si>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</si>
  <si>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</si>
  <si>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</si>
  <si>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</si>
  <si>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</si>
  <si>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</si>
  <si>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</si>
  <si>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</si>
  <si>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</si>
  <si>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</si>
  <si>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</si>
  <si>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</si>
  <si>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</si>
  <si>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</si>
  <si>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</si>
  <si>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</si>
  <si>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</si>
  <si>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</si>
  <si>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</si>
  <si>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</si>
  <si>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</si>
  <si>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</si>
  <si>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</si>
  <si>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</si>
  <si>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</si>
  <si>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</si>
  <si>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</si>
  <si>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</si>
  <si>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</si>
  <si>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</si>
  <si>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</si>
  <si>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</si>
  <si>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</si>
  <si>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</si>
  <si>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</si>
  <si>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</si>
  <si>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</si>
  <si>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</si>
  <si>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</si>
  <si>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</si>
  <si>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</si>
  <si>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</si>
  <si>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</si>
  <si>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</si>
  <si>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</si>
  <si>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</si>
  <si>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</si>
  <si>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</si>
  <si>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</si>
  <si>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</si>
  <si>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</si>
  <si>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</si>
  <si>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</si>
  <si>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</si>
  <si>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</si>
  <si>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</si>
  <si>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</si>
  <si>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</si>
  <si>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</si>
  <si>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</si>
  <si>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</si>
  <si>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</si>
  <si>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</si>
  <si>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</si>
  <si>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</si>
  <si>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</si>
  <si>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</si>
  <si>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</si>
  <si>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</si>
  <si>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</si>
  <si>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</si>
  <si>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</si>
  <si>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</si>
  <si>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</si>
  <si>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</si>
  <si>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</si>
  <si>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</si>
  <si>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</si>
  <si>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</si>
  <si>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</si>
  <si>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</si>
  <si>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</si>
  <si>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</si>
  <si>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</si>
  <si>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</si>
  <si>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</si>
  <si>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</si>
  <si>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</si>
  <si>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</si>
  <si>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</si>
  <si>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</si>
  <si>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</si>
  <si>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</si>
  <si>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</si>
  <si>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</si>
  <si>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</si>
  <si>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</si>
  <si>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</si>
  <si>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</si>
  <si>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</si>
  <si>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</si>
  <si>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</si>
  <si>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</si>
  <si>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</si>
  <si>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</si>
  <si>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</si>
  <si>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</si>
  <si>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</si>
  <si>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</si>
  <si>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</si>
  <si>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</si>
  <si>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</si>
  <si>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</si>
  <si>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</si>
  <si>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</si>
  <si>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</si>
  <si>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</si>
  <si>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</si>
  <si>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</si>
  <si>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</si>
  <si>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</si>
  <si>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</si>
  <si>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</si>
  <si>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</si>
  <si>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</si>
  <si>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</si>
  <si>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</si>
  <si>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</si>
  <si>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</si>
  <si>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</si>
  <si>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</si>
  <si>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</si>
  <si>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</si>
  <si>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</si>
  <si>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</si>
  <si>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</si>
  <si>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</si>
  <si>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</si>
  <si>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</si>
  <si>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</si>
  <si>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</si>
  <si>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</si>
  <si>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</si>
  <si>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</si>
  <si>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</si>
  <si>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</si>
  <si>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</si>
  <si>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</si>
  <si>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</si>
  <si>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</si>
  <si>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</si>
  <si>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</si>
  <si>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</si>
  <si>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</si>
  <si>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</si>
  <si>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</si>
  <si>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</si>
  <si>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</si>
  <si>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</si>
  <si>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</si>
  <si>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</si>
  <si>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</si>
  <si>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</si>
  <si>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</si>
  <si>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</si>
  <si>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</si>
  <si>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</si>
  <si>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</si>
  <si>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</si>
  <si>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</si>
  <si>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</si>
  <si>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</si>
  <si>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</si>
  <si>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</si>
  <si>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</si>
  <si>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</si>
  <si>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</si>
  <si>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</si>
  <si>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</si>
  <si>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</si>
  <si>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</si>
  <si>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</si>
  <si>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</si>
  <si>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</si>
  <si>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</si>
  <si>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</si>
  <si>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</si>
  <si>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</si>
  <si>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</si>
  <si>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</si>
  <si>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</si>
  <si>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</si>
  <si>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</si>
  <si>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</si>
  <si>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</si>
  <si>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</si>
  <si>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</si>
  <si>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</si>
  <si>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</si>
  <si>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</si>
  <si>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</si>
  <si>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</si>
  <si>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</si>
  <si>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</si>
  <si>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</si>
  <si>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</si>
  <si>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</si>
  <si>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</si>
  <si>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</si>
  <si>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</si>
  <si>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</si>
  <si>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</si>
  <si>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</si>
  <si>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</si>
  <si>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</si>
  <si>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</si>
  <si>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</si>
  <si>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</si>
  <si>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</si>
  <si>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</si>
  <si>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</si>
  <si>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</si>
  <si>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</si>
  <si>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</si>
  <si>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</si>
  <si>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</si>
  <si>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</si>
  <si>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</si>
  <si>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</si>
  <si>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</si>
  <si>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</si>
  <si>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</si>
  <si>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</si>
  <si>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</si>
  <si>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</si>
  <si>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</si>
  <si>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</si>
  <si>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</si>
  <si>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</si>
  <si>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</si>
  <si>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</si>
  <si>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</si>
  <si>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</si>
  <si>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</si>
  <si>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</si>
  <si>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</si>
  <si>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</si>
  <si>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</si>
  <si>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</si>
  <si>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</si>
  <si>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</si>
  <si>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</si>
  <si>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</si>
  <si>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</si>
  <si>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</si>
  <si>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</si>
  <si>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</si>
  <si>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</si>
  <si>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</si>
  <si>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</si>
  <si>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</si>
  <si>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</si>
  <si>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</si>
  <si>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</si>
  <si>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</si>
  <si>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</si>
  <si>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</si>
  <si>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</si>
  <si>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</si>
  <si>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</si>
  <si>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</si>
  <si>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</si>
  <si>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</si>
  <si>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</si>
  <si>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</si>
  <si>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</si>
  <si>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</si>
  <si>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</si>
  <si>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</si>
  <si>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</si>
  <si>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</si>
  <si>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</si>
  <si>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</si>
  <si>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</si>
  <si>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</si>
  <si>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</si>
  <si>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</si>
  <si>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</si>
  <si>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</si>
  <si>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</si>
  <si>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</si>
  <si>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</si>
  <si>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</si>
  <si>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</si>
  <si>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</si>
  <si>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</si>
  <si>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</si>
  <si>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</si>
  <si>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</si>
  <si>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</si>
  <si>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</si>
  <si>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</si>
  <si>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</si>
  <si>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</si>
  <si>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</si>
  <si>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</si>
  <si>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</si>
  <si>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</si>
  <si>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</si>
  <si>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</si>
  <si>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</si>
  <si>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</si>
  <si>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</si>
  <si>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</si>
  <si>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</si>
  <si>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</si>
  <si>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</si>
  <si>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</si>
  <si>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</si>
  <si>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</si>
  <si>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</si>
  <si>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</si>
  <si>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</si>
  <si>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</si>
  <si>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</si>
  <si>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</si>
  <si>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</si>
  <si>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</si>
  <si>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</si>
  <si>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</si>
  <si>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</si>
  <si>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</si>
  <si>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</si>
  <si>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</si>
  <si>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</si>
  <si>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</si>
  <si>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</si>
  <si>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</si>
  <si>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</si>
  <si>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</si>
  <si>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</si>
  <si>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</si>
  <si>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</si>
  <si>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</si>
  <si>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</si>
  <si>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</si>
  <si>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</si>
  <si>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</si>
  <si>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</si>
  <si>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</si>
  <si>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</si>
  <si>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</si>
  <si>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</si>
  <si>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</si>
  <si>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</si>
  <si>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</si>
  <si>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</si>
  <si>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</si>
  <si>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</si>
  <si>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</si>
  <si>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</si>
  <si>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</si>
  <si>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</si>
  <si>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</si>
  <si>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</si>
  <si>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</si>
  <si>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</si>
  <si>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</si>
  <si>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</si>
  <si>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</si>
  <si>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</si>
  <si>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</si>
  <si>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</si>
  <si>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</si>
  <si>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</si>
  <si>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</si>
  <si>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</si>
  <si>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</si>
  <si>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</si>
  <si>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</si>
  <si>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</si>
  <si>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</si>
  <si>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</si>
  <si>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</si>
  <si>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</si>
  <si>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</si>
  <si>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</si>
  <si>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</si>
  <si>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</si>
  <si>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</si>
  <si>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</si>
  <si>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</si>
  <si>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</si>
  <si>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</si>
  <si>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</si>
  <si>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</si>
  <si>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</si>
  <si>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</si>
  <si>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</si>
  <si>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</si>
  <si>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</si>
  <si>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</si>
  <si>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</si>
  <si>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</si>
  <si>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</si>
  <si>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</si>
  <si>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</si>
  <si>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</si>
  <si>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</si>
  <si>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</si>
  <si>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</si>
  <si>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</si>
  <si>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</si>
  <si>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</si>
  <si>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</si>
  <si>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</si>
  <si>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</si>
  <si>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</si>
  <si>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</si>
  <si>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</si>
  <si>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</si>
  <si>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</si>
  <si>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</si>
  <si>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</si>
  <si>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</si>
  <si>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</si>
  <si>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</si>
  <si>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</si>
  <si>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</si>
  <si>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</si>
  <si>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</si>
  <si>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</si>
  <si>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</si>
  <si>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</si>
  <si>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</si>
  <si>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</si>
  <si>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</si>
  <si>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</si>
  <si>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</si>
  <si>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</si>
  <si>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</si>
  <si>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</si>
  <si>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</si>
  <si>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</si>
  <si>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</si>
  <si>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</si>
  <si>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</si>
  <si>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</si>
  <si>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</si>
  <si>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</si>
  <si>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</si>
  <si>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</si>
  <si>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</si>
  <si>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</si>
  <si>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</si>
  <si>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</si>
  <si>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</si>
  <si>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</si>
  <si>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</si>
  <si>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</si>
  <si>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</si>
  <si>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</si>
  <si>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</si>
  <si>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</si>
  <si>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</si>
  <si>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</si>
  <si>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</si>
  <si>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</si>
  <si>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</si>
  <si>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</si>
  <si>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</si>
  <si>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</si>
  <si>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</si>
  <si>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</si>
  <si>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</si>
  <si>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</si>
  <si>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</si>
  <si>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</si>
  <si>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</si>
  <si>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</si>
  <si>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</si>
  <si>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</si>
  <si>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</si>
  <si>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</si>
  <si>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</si>
  <si>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</si>
  <si>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</si>
  <si>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</si>
  <si>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</si>
  <si>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</si>
  <si>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</si>
  <si>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</si>
  <si>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</si>
  <si>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</si>
  <si>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</si>
  <si>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</si>
  <si>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</si>
  <si>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</si>
  <si>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</si>
  <si>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</si>
  <si>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</si>
  <si>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</si>
  <si>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</si>
  <si>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</si>
  <si>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</si>
  <si>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</si>
  <si>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</si>
  <si>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</si>
  <si>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</si>
  <si>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</si>
  <si>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</si>
  <si>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</si>
  <si>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</si>
  <si>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</si>
  <si>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</si>
  <si>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</si>
  <si>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</si>
  <si>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</si>
  <si>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</si>
  <si>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</si>
  <si>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</si>
  <si>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</si>
  <si>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</si>
  <si>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</si>
  <si>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</si>
  <si>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</si>
  <si>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</si>
  <si>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</si>
  <si>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</si>
  <si>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</si>
  <si>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</si>
  <si>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</si>
  <si>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</si>
  <si>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</si>
  <si>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</si>
  <si>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</si>
  <si>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</si>
  <si>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</si>
  <si>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</si>
  <si>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</si>
  <si>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</si>
  <si>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</si>
  <si>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</si>
  <si>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</si>
  <si>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</si>
  <si>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</si>
  <si>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</si>
  <si>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</si>
  <si>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</si>
  <si>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</si>
  <si>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</si>
  <si>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</si>
  <si>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</si>
  <si>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</si>
  <si>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</si>
  <si>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</si>
  <si>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</si>
  <si>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</si>
  <si>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</si>
  <si>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</si>
  <si>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</si>
  <si>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</si>
  <si>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</si>
  <si>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</si>
  <si>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</si>
  <si>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</si>
  <si>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</si>
  <si>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</si>
  <si>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</si>
  <si>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</si>
  <si>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</si>
  <si>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</si>
  <si>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</si>
  <si>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</si>
  <si>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</si>
  <si>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</si>
  <si>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</si>
  <si>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</si>
  <si>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</si>
  <si>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</si>
  <si>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</si>
  <si>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</si>
  <si>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</si>
  <si>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</si>
  <si>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</si>
  <si>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</si>
  <si>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</si>
  <si>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</si>
  <si>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</si>
  <si>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</si>
  <si>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</si>
  <si>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</si>
  <si>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</si>
  <si>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</si>
  <si>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</si>
  <si>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</si>
  <si>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</si>
  <si>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</si>
  <si>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</si>
  <si>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</si>
  <si>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</si>
  <si>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</si>
  <si>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</si>
  <si>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</si>
  <si>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</si>
  <si>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</si>
  <si>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</si>
  <si>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</si>
  <si>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</si>
  <si>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</si>
  <si>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</si>
  <si>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</si>
  <si>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</si>
  <si>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</si>
  <si>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</si>
  <si>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</si>
  <si>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</si>
  <si>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</si>
  <si>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</si>
  <si>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</si>
  <si>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</si>
  <si>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</si>
  <si>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</si>
  <si>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</si>
  <si>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</si>
  <si>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</si>
  <si>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</si>
  <si>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</si>
  <si>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</si>
  <si>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</si>
  <si>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</si>
  <si>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</si>
  <si>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</si>
  <si>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</si>
  <si>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</si>
  <si>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</si>
  <si>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</si>
  <si>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</si>
  <si>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</si>
  <si>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</si>
  <si>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</si>
  <si>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</si>
  <si>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</si>
  <si>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</si>
  <si>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</si>
  <si>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</si>
  <si>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</si>
  <si>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</si>
  <si>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</si>
  <si>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</si>
  <si>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</si>
  <si>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</si>
  <si>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</si>
  <si>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</si>
  <si>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</si>
  <si>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</si>
  <si>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</si>
  <si>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</si>
  <si>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</si>
  <si>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</si>
  <si>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</si>
  <si>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</si>
  <si>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</si>
  <si>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</si>
  <si>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</si>
  <si>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</si>
  <si>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</si>
  <si>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</si>
  <si>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</si>
  <si>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</si>
  <si>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</si>
  <si>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</si>
  <si>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</si>
  <si>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</si>
  <si>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</si>
  <si>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</si>
  <si>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</si>
  <si>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</si>
  <si>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</si>
  <si>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</si>
  <si>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</si>
  <si>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</si>
  <si>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</si>
  <si>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</si>
  <si>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</si>
  <si>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</si>
  <si>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</si>
  <si>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</si>
  <si>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</si>
  <si>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</si>
  <si>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</si>
  <si>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</si>
  <si>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</si>
  <si>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</si>
  <si>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</si>
  <si>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</si>
  <si>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</si>
  <si>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</si>
  <si>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</si>
  <si>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</si>
  <si>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</si>
  <si>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</si>
  <si>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</si>
  <si>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</si>
  <si>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</si>
  <si>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</si>
  <si>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</si>
  <si>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</si>
  <si>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</si>
  <si>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</si>
  <si>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</si>
  <si>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</si>
  <si>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</si>
  <si>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</si>
  <si>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</si>
  <si>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</si>
  <si>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</si>
  <si>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</si>
  <si>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</si>
  <si>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</si>
  <si>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</si>
  <si>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</si>
  <si>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</si>
  <si>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</si>
  <si>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</si>
  <si>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</si>
  <si>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</si>
  <si>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</si>
  <si>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</si>
  <si>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</si>
  <si>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</si>
  <si>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</si>
  <si>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</si>
  <si>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</si>
  <si>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</si>
  <si>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</si>
  <si>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</si>
  <si>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</si>
  <si>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</si>
  <si>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</si>
  <si>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</si>
  <si>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</si>
  <si>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</si>
  <si>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</si>
  <si>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</si>
  <si>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</si>
  <si>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</si>
  <si>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</si>
  <si>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</si>
  <si>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</si>
  <si>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</si>
  <si>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</si>
  <si>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</si>
  <si>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</si>
  <si>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</si>
  <si>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</si>
  <si>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</si>
  <si>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</si>
  <si>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</si>
  <si>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</si>
  <si>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</si>
  <si>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</si>
  <si>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</si>
  <si>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</si>
  <si>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</si>
  <si>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</si>
  <si>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</si>
  <si>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</si>
  <si>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</si>
  <si>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</si>
  <si>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</si>
  <si>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</si>
  <si>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</si>
  <si>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</si>
  <si>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</si>
  <si>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</si>
  <si>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</si>
  <si>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</si>
  <si>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</si>
  <si>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</si>
  <si>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</si>
  <si>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</si>
  <si>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</si>
  <si>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</si>
  <si>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</si>
  <si>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</si>
  <si>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</si>
  <si>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</si>
  <si>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</si>
  <si>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</si>
  <si>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</si>
  <si>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</si>
  <si>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</si>
  <si>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</si>
  <si>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</si>
  <si>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</si>
  <si>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</si>
  <si>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</si>
  <si>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</si>
  <si>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</si>
  <si>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</si>
  <si>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</si>
  <si>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</si>
  <si>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</si>
  <si>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</si>
  <si>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</si>
  <si>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</si>
  <si>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</si>
  <si>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</si>
  <si>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</si>
  <si>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</si>
  <si>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</si>
  <si>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</si>
  <si>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</si>
  <si>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</si>
  <si>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</si>
  <si>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</si>
  <si>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</si>
  <si>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</si>
  <si>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</si>
  <si>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</si>
  <si>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</si>
  <si>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</si>
  <si>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</si>
  <si>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</si>
  <si>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</si>
  <si>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</si>
  <si>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</si>
  <si>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</si>
  <si>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</si>
  <si>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</si>
  <si>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</si>
  <si>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</si>
  <si>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</si>
  <si>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</si>
  <si>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</si>
  <si>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</si>
  <si>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</si>
  <si>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</si>
  <si>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</si>
  <si>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</si>
  <si>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</si>
  <si>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</si>
  <si>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</si>
  <si>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</si>
  <si>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</si>
  <si>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</si>
  <si>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</si>
  <si>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</si>
  <si>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</si>
  <si>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</si>
  <si>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</si>
  <si>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</si>
  <si>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</si>
  <si>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</si>
  <si>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</si>
  <si>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</si>
  <si>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</si>
  <si>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</si>
  <si>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</si>
  <si>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</si>
  <si>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</si>
  <si>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</si>
  <si>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</si>
  <si>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</si>
  <si>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</si>
  <si>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</si>
  <si>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</si>
  <si>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</si>
  <si>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</si>
  <si>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</si>
  <si>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</si>
  <si>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</si>
  <si>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</si>
  <si>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</si>
  <si>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</si>
  <si>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</si>
  <si>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</si>
  <si>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</si>
  <si>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</si>
  <si>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</si>
  <si>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</si>
  <si>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</si>
  <si>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</si>
  <si>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</si>
  <si>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</si>
  <si>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</si>
  <si>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</si>
  <si>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</si>
  <si>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</si>
  <si>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</si>
  <si>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</si>
  <si>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</si>
  <si>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</si>
  <si>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</si>
  <si>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</si>
  <si>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</si>
  <si>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</si>
  <si>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</si>
  <si>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</si>
  <si>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</si>
  <si>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</si>
  <si>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</si>
  <si>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</si>
  <si>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</si>
  <si>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</si>
  <si>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</si>
  <si>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</si>
  <si>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</si>
  <si>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</si>
  <si>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</si>
  <si>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</si>
  <si>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</si>
  <si>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</si>
  <si>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</si>
  <si>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</si>
  <si>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</si>
  <si>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</si>
  <si>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</si>
  <si>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</si>
  <si>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</si>
  <si>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</si>
  <si>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</si>
  <si>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</si>
  <si>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</si>
  <si>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</si>
  <si>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</si>
  <si>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</si>
  <si>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</si>
  <si>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</si>
  <si>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</si>
  <si>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</si>
  <si>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</si>
  <si>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</si>
  <si>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</si>
  <si>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</si>
  <si>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</si>
  <si>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</si>
  <si>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</si>
  <si>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</si>
  <si>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</si>
  <si>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</si>
  <si>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</si>
  <si>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</si>
  <si>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</si>
  <si>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</si>
  <si>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</si>
  <si>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</si>
  <si>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</si>
  <si>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</si>
  <si>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</si>
  <si>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</si>
  <si>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</si>
  <si>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</si>
  <si>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</si>
  <si>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</si>
  <si>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</si>
  <si>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</si>
  <si>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</si>
  <si>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</si>
  <si>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</si>
  <si>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</si>
  <si>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</si>
  <si>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</si>
  <si>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</si>
  <si>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</si>
  <si>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</si>
  <si>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</si>
  <si>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</si>
  <si>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</si>
  <si>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</si>
  <si>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</si>
  <si>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</si>
  <si>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</si>
  <si>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</si>
  <si>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</si>
  <si>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</si>
  <si>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</si>
  <si>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</si>
  <si>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</si>
  <si>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</si>
  <si>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</si>
  <si>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</si>
  <si>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</si>
  <si>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</si>
  <si>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</si>
  <si>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</si>
  <si>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</si>
  <si>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</si>
  <si>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</si>
  <si>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</si>
  <si>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</si>
  <si>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</si>
  <si>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</si>
  <si>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</si>
  <si>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</si>
  <si>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</si>
  <si>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</si>
  <si>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</si>
  <si>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</si>
  <si>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</si>
  <si>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</si>
  <si>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</si>
  <si>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</si>
  <si>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</si>
  <si>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</si>
  <si>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</si>
  <si>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</si>
  <si>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</si>
  <si>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</si>
  <si>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</si>
  <si>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</si>
  <si>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</si>
  <si>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</si>
  <si>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</si>
  <si>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</si>
  <si>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</si>
  <si>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</si>
  <si>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</si>
  <si>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</si>
  <si>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</si>
  <si>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</si>
  <si>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</si>
  <si>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</si>
  <si>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</si>
  <si>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</si>
  <si>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</si>
  <si>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</si>
  <si>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</si>
  <si>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</si>
  <si>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</si>
  <si>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</si>
  <si>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</si>
  <si>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</si>
  <si>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</si>
  <si>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</si>
  <si>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</si>
  <si>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</si>
  <si>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</si>
  <si>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</si>
  <si>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</si>
  <si>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</si>
  <si>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</si>
  <si>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</si>
  <si>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</si>
  <si>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</si>
  <si>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</si>
  <si>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</si>
  <si>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</si>
  <si>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</si>
  <si>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</si>
  <si>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</si>
  <si>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</si>
  <si>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</si>
  <si>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</si>
  <si>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</si>
  <si>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</si>
  <si>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</si>
  <si>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</si>
  <si>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</si>
  <si>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</si>
  <si>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</si>
  <si>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</si>
  <si>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</si>
  <si>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</si>
  <si>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</si>
  <si>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</si>
  <si>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</si>
  <si>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</si>
  <si>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</si>
  <si>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</si>
  <si>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</si>
  <si>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</si>
  <si>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</si>
  <si>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</si>
  <si>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</si>
  <si>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</si>
  <si>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</si>
  <si>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</si>
  <si>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</si>
  <si>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</si>
  <si>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</si>
  <si>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</si>
  <si>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</si>
  <si>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</si>
  <si>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</si>
  <si>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</si>
  <si>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</si>
  <si>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</si>
  <si>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</si>
  <si>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</si>
  <si>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</si>
  <si>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</si>
  <si>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</si>
  <si>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</si>
  <si>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</si>
  <si>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</si>
  <si>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</si>
  <si>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</si>
  <si>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</si>
  <si>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</si>
  <si>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</si>
  <si>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</si>
  <si>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</si>
  <si>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</si>
  <si>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</si>
  <si>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</si>
  <si>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</si>
  <si>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</si>
  <si>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</si>
  <si>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</si>
  <si>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</si>
  <si>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</si>
  <si>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</si>
  <si>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</si>
  <si>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</si>
  <si>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</si>
  <si>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</si>
  <si>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</si>
  <si>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</si>
  <si>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</si>
  <si>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</si>
  <si>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</si>
  <si>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</si>
  <si>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</si>
  <si>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</si>
  <si>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</si>
  <si>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</si>
  <si>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</si>
  <si>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</si>
  <si>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</si>
  <si>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</si>
  <si>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</si>
  <si>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</si>
  <si>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</si>
  <si>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</si>
  <si>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</si>
  <si>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</si>
  <si>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</si>
  <si>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</si>
  <si>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</si>
  <si>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</si>
  <si>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</si>
  <si>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</si>
  <si>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</si>
  <si>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</si>
  <si>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</si>
  <si>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</si>
  <si>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</si>
  <si>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</si>
  <si>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</si>
  <si>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</si>
  <si>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</si>
  <si>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</si>
  <si>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</si>
  <si>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</si>
  <si>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</si>
  <si>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</si>
  <si>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</si>
  <si>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</si>
  <si>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</si>
  <si>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</si>
  <si>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</si>
  <si>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</si>
  <si>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</si>
  <si>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</si>
  <si>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</si>
  <si>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</si>
  <si>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</si>
  <si>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</si>
  <si>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</si>
  <si>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</si>
  <si>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</si>
  <si>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</si>
  <si>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</si>
  <si>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</si>
  <si>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</si>
  <si>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</si>
  <si>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</si>
  <si>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</si>
  <si>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</si>
  <si>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</si>
  <si>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</si>
  <si>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</si>
  <si>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</si>
  <si>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</si>
  <si>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</si>
  <si>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</si>
  <si>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</si>
  <si>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</si>
  <si>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</si>
  <si>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</si>
  <si>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</si>
  <si>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</si>
  <si>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</si>
  <si>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</si>
  <si>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</si>
  <si>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</si>
  <si>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</si>
  <si>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</si>
  <si>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</si>
  <si>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</si>
  <si>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</si>
  <si>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</si>
  <si>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</si>
  <si>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</si>
  <si>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</si>
  <si>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</si>
  <si>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</si>
  <si>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</si>
  <si>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</si>
  <si>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</si>
  <si>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</si>
  <si>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</si>
  <si>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</si>
  <si>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</si>
  <si>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</si>
  <si>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</si>
  <si>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</si>
  <si>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</si>
  <si>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</si>
  <si>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</si>
  <si>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</si>
  <si>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</si>
  <si>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</si>
  <si>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</si>
  <si>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</si>
  <si>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</si>
  <si>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</si>
  <si>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</si>
  <si>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</si>
  <si>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</si>
  <si>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</si>
  <si>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</si>
  <si>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</si>
  <si>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</si>
  <si>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</si>
  <si>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</si>
  <si>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</si>
  <si>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</si>
  <si>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</si>
  <si>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</si>
  <si>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</si>
  <si>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</si>
  <si>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</si>
  <si>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</si>
  <si>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</si>
  <si>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</si>
  <si>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</si>
  <si>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</si>
  <si>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</si>
  <si>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</si>
  <si>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</si>
  <si>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</si>
  <si>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</si>
  <si>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</si>
  <si>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</si>
  <si>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</si>
  <si>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</si>
  <si>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</si>
  <si>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</si>
  <si>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</si>
  <si>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</si>
  <si>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</si>
  <si>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</si>
  <si>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</si>
  <si>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</si>
  <si>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</si>
  <si>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</si>
  <si>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</si>
  <si>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</si>
  <si>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</si>
  <si>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</si>
  <si>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</si>
  <si>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</si>
  <si>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</si>
  <si>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</si>
  <si>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</si>
  <si>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</si>
  <si>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</si>
  <si>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</si>
  <si>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</si>
  <si>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</si>
  <si>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</si>
  <si>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</si>
  <si>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</si>
  <si>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</si>
  <si>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</si>
  <si>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</si>
  <si>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</si>
  <si>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</si>
  <si>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</si>
  <si>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</si>
  <si>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</si>
  <si>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</si>
  <si>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</si>
  <si>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</si>
  <si>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</si>
  <si>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</si>
  <si>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</si>
  <si>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</si>
  <si>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</si>
  <si>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</si>
  <si>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</si>
  <si>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</si>
  <si>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</si>
  <si>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</si>
  <si>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</si>
  <si>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</si>
  <si>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</si>
  <si>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</si>
  <si>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</si>
  <si>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</si>
  <si>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</si>
  <si>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</si>
  <si>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</si>
  <si>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</si>
  <si>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</si>
  <si>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</si>
  <si>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</si>
  <si>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</si>
  <si>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</si>
  <si>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</si>
  <si>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</si>
  <si>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</si>
  <si>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</si>
  <si>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</si>
  <si>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</si>
  <si>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</si>
  <si>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</si>
  <si>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</si>
  <si>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</si>
  <si>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</si>
  <si>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</si>
  <si>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</si>
  <si>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</si>
  <si>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</si>
  <si>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</si>
  <si>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</si>
  <si>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</si>
  <si>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</si>
  <si>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</si>
  <si>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</si>
  <si>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</si>
  <si>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</si>
  <si>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</si>
  <si>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</si>
  <si>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</si>
  <si>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</si>
  <si>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</si>
  <si>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</si>
  <si>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</si>
  <si>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</si>
  <si>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</si>
  <si>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</si>
  <si>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</si>
  <si>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</si>
  <si>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</si>
  <si>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</si>
  <si>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</si>
  <si>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</si>
  <si>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</si>
  <si>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</si>
  <si>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</si>
  <si>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</si>
  <si>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</si>
  <si>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</si>
  <si>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</si>
  <si>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</si>
  <si>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</si>
  <si>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</si>
  <si>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</si>
  <si>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</si>
  <si>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</si>
  <si>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</si>
  <si>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</si>
  <si>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</si>
  <si>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</si>
  <si>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</si>
  <si>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</si>
  <si>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</si>
  <si>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</si>
  <si>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</si>
  <si>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</si>
  <si>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</si>
  <si>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</si>
  <si>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</si>
  <si>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</si>
  <si>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</si>
  <si>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</si>
  <si>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</si>
  <si>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</si>
  <si>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</si>
  <si>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</si>
  <si>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</si>
  <si>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</si>
  <si>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</si>
  <si>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</si>
  <si>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</si>
  <si>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</si>
  <si>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</si>
  <si>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</si>
  <si>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</si>
  <si>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</si>
  <si>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</si>
  <si>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</si>
  <si>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</si>
  <si>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</si>
  <si>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</si>
  <si>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</si>
  <si>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</si>
  <si>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</si>
  <si>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</si>
  <si>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</si>
  <si>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</si>
  <si>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</si>
  <si>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</si>
  <si>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</si>
  <si>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</si>
  <si>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</si>
  <si>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</si>
  <si>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</si>
  <si>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</si>
  <si>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</si>
  <si>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</si>
  <si>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</si>
  <si>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</si>
  <si>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</si>
  <si>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</si>
  <si>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</si>
  <si>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</si>
  <si>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</si>
  <si>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</si>
  <si>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</si>
  <si>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</si>
  <si>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</si>
  <si>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</si>
  <si>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</si>
  <si>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</si>
  <si>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</si>
  <si>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</si>
  <si>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</si>
  <si>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</si>
  <si>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</si>
  <si>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</si>
  <si>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</si>
  <si>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</si>
  <si>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</si>
  <si>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</si>
  <si>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</si>
  <si>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</si>
  <si>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</si>
  <si>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</si>
  <si>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</si>
  <si>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</si>
  <si>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</si>
  <si>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</si>
  <si>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</si>
  <si>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</si>
  <si>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</si>
  <si>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</si>
  <si>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</si>
  <si>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</si>
  <si>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</si>
  <si>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</si>
  <si>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</si>
  <si>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</si>
  <si>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</si>
  <si>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</si>
  <si>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</si>
  <si>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</si>
  <si>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</si>
  <si>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</si>
  <si>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</si>
  <si>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</si>
  <si>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</si>
  <si>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</si>
  <si>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</si>
  <si>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</si>
  <si>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</si>
  <si>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</si>
  <si>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</si>
  <si>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</si>
  <si>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</si>
  <si>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</si>
  <si>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</si>
  <si>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</si>
  <si>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</si>
  <si>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</si>
  <si>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</si>
  <si>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</si>
  <si>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</si>
  <si>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</si>
  <si>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</si>
  <si>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</si>
  <si>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</si>
  <si>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</si>
  <si>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</si>
  <si>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</si>
  <si>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</si>
  <si>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</si>
  <si>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</si>
  <si>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</si>
  <si>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</si>
  <si>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</si>
  <si>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</si>
  <si>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</si>
  <si>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</si>
  <si>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</si>
  <si>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</si>
  <si>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</si>
  <si>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</si>
  <si>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</si>
  <si>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</si>
  <si>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</si>
  <si>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</si>
  <si>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</si>
  <si>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</si>
  <si>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</si>
  <si>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</si>
  <si>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</si>
  <si>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</si>
  <si>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</si>
  <si>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</si>
  <si>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</si>
  <si>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</si>
  <si>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</si>
  <si>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</si>
  <si>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</si>
  <si>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</si>
  <si>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</si>
  <si>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</si>
  <si>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</si>
  <si>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</si>
  <si>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</si>
  <si>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</si>
  <si>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</si>
  <si>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</si>
  <si>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</si>
  <si>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</si>
  <si>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</si>
  <si>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</si>
  <si>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</si>
  <si>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</si>
  <si>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</si>
  <si>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</si>
  <si>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</si>
  <si>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</si>
  <si>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</si>
  <si>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</si>
  <si>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</si>
  <si>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</si>
  <si>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</si>
  <si>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</si>
  <si>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</si>
  <si>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</si>
  <si>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</si>
  <si>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</si>
  <si>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</si>
  <si>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</si>
  <si>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</si>
  <si>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</si>
  <si>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</si>
  <si>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</si>
  <si>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</si>
  <si>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</si>
  <si>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</si>
  <si>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</si>
  <si>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</si>
  <si>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</si>
  <si>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</si>
  <si>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</si>
  <si>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</si>
  <si>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</si>
  <si>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</si>
  <si>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</si>
  <si>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</si>
  <si>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</si>
  <si>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</si>
  <si>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</si>
  <si>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</si>
  <si>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</si>
  <si>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</si>
  <si>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</si>
  <si>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</si>
  <si>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</si>
  <si>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</si>
  <si>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</si>
  <si>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</si>
  <si>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</si>
  <si>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</si>
  <si>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</si>
  <si>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</si>
  <si>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</si>
  <si>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</si>
  <si>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</si>
  <si>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</si>
  <si>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</si>
  <si>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</si>
  <si>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</si>
  <si>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</si>
  <si>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</si>
  <si>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</si>
  <si>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</si>
  <si>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</si>
  <si>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</si>
  <si>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</si>
  <si>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</si>
  <si>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</si>
  <si>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</si>
  <si>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</si>
  <si>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</si>
  <si>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</si>
  <si>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</si>
  <si>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</si>
  <si>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</si>
  <si>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</si>
  <si>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</si>
  <si>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</si>
  <si>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</si>
  <si>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</si>
  <si>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</si>
  <si>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</si>
  <si>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</si>
  <si>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</si>
  <si>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</si>
  <si>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</si>
  <si>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</si>
  <si>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</si>
  <si>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</si>
  <si>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</si>
  <si>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</si>
  <si>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</si>
  <si>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</si>
  <si>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</si>
  <si>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</si>
  <si>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</si>
  <si>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</si>
  <si>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</si>
  <si>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</si>
  <si>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</si>
  <si>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</si>
  <si>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</si>
  <si>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</si>
  <si>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</si>
  <si>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</si>
  <si>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</si>
  <si>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</si>
  <si>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</si>
  <si>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</si>
  <si>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</si>
  <si>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</si>
  <si>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</si>
  <si>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</si>
  <si>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</si>
  <si>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</si>
  <si>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</si>
  <si>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</si>
  <si>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</si>
  <si>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</si>
  <si>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</si>
  <si>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</si>
  <si>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</si>
  <si>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</si>
  <si>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</si>
  <si>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</si>
  <si>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</si>
  <si>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</si>
  <si>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</si>
  <si>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</si>
  <si>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</si>
  <si>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</si>
  <si>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</si>
  <si>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</si>
  <si>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</si>
  <si>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</si>
  <si>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</si>
  <si>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</si>
  <si>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</si>
  <si>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</si>
  <si>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</si>
  <si>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</si>
  <si>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</si>
  <si>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</si>
  <si>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</si>
  <si>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</si>
  <si>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</si>
  <si>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</si>
  <si>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</si>
  <si>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</si>
  <si>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</si>
  <si>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</si>
  <si>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</si>
  <si>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</si>
  <si>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</si>
  <si>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</si>
  <si>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</si>
  <si>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</si>
  <si>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</si>
  <si>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</si>
  <si>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</si>
  <si>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</si>
  <si>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</si>
  <si>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</si>
  <si>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</si>
  <si>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</si>
  <si>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</si>
  <si>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</si>
  <si>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</si>
  <si>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</si>
  <si>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</si>
  <si>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</si>
  <si>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</si>
  <si>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</si>
  <si>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</si>
  <si>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</si>
  <si>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</si>
  <si>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</si>
  <si>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</si>
  <si>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</si>
  <si>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</si>
  <si>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</si>
  <si>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</si>
  <si>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</si>
  <si>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</si>
  <si>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</si>
  <si>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</si>
  <si>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</si>
  <si>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</si>
  <si>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</si>
  <si>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</si>
  <si>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</si>
  <si>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</si>
  <si>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</si>
  <si>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</si>
  <si>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</si>
  <si>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</si>
  <si>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</si>
  <si>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</si>
  <si>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</si>
  <si>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</si>
  <si>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</si>
  <si>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</si>
  <si>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</si>
  <si>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</si>
  <si>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</si>
  <si>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</si>
  <si>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</si>
  <si>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</si>
  <si>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</si>
  <si>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</si>
  <si>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</si>
  <si>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</si>
  <si>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</si>
  <si>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</si>
  <si>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</si>
  <si>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</si>
  <si>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</si>
  <si>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</si>
  <si>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</si>
  <si>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</si>
  <si>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</si>
  <si>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</si>
  <si>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</si>
  <si>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</si>
  <si>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</si>
  <si>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</si>
  <si>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</si>
  <si>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</si>
  <si>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</si>
  <si>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</si>
  <si>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</si>
  <si>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</si>
  <si>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</si>
  <si>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</si>
  <si>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</si>
  <si>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</si>
  <si>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</si>
  <si>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</si>
  <si>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</si>
  <si>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</si>
  <si>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</si>
  <si>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</si>
  <si>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</si>
  <si>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</si>
  <si>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</si>
  <si>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</si>
  <si>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</si>
  <si>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</si>
  <si>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</si>
  <si>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</si>
  <si>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</si>
  <si>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</si>
  <si>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</si>
  <si>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</si>
  <si>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</si>
  <si>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</si>
  <si>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</si>
  <si>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</si>
  <si>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</si>
  <si>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</si>
  <si>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</si>
  <si>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</si>
  <si>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</si>
  <si>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</si>
  <si>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</si>
  <si>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</si>
  <si>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</si>
  <si>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</si>
  <si>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</si>
  <si>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</si>
  <si>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</si>
  <si>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</si>
  <si>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</si>
  <si>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</si>
  <si>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</si>
  <si>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</si>
  <si>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</si>
  <si>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</si>
  <si>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</si>
  <si>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</si>
  <si>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</si>
  <si>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</si>
  <si>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</si>
  <si>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</si>
  <si>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</si>
  <si>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</si>
  <si>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</si>
  <si>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</si>
  <si>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</si>
  <si>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</si>
  <si>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</si>
  <si>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</si>
  <si>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</si>
  <si>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</si>
  <si>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</si>
  <si>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</si>
  <si>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</si>
  <si>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</si>
  <si>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</si>
  <si>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</si>
  <si>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</si>
  <si>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</si>
  <si>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</si>
  <si>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</si>
  <si>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</si>
  <si>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</si>
  <si>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</si>
  <si>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</si>
  <si>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</si>
  <si>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</si>
  <si>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</si>
  <si>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</si>
  <si>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</si>
  <si>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</si>
  <si>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</si>
  <si>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</si>
  <si>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</si>
  <si>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</si>
  <si>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</si>
  <si>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</si>
  <si>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</si>
  <si>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</si>
  <si>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</si>
  <si>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</si>
  <si>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</si>
  <si>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</si>
  <si>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</si>
  <si>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</si>
  <si>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</si>
  <si>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</si>
  <si>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</si>
  <si>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</si>
  <si>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</si>
  <si>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</si>
  <si>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</si>
  <si>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</si>
  <si>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</si>
  <si>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</si>
  <si>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</si>
  <si>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</si>
  <si>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</si>
  <si>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</si>
  <si>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</si>
  <si>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</si>
  <si>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</si>
  <si>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</si>
  <si>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</si>
  <si>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</si>
  <si>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</si>
  <si>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</si>
  <si>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</si>
  <si>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</si>
  <si>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</si>
  <si>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</si>
  <si>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</si>
  <si>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</si>
  <si>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</si>
  <si>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</si>
  <si>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</si>
  <si>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</si>
  <si>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</si>
  <si>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</si>
  <si>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</si>
  <si>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</si>
  <si>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</si>
  <si>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</si>
  <si>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</si>
  <si>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</si>
  <si>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</si>
  <si>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</si>
  <si>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</si>
  <si>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</si>
  <si>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</si>
  <si>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</si>
  <si>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</si>
  <si>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</si>
  <si>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</si>
  <si>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</si>
  <si>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</si>
  <si>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</si>
  <si>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</si>
  <si>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</si>
  <si>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</si>
  <si>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</si>
  <si>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</si>
  <si>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</si>
  <si>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</si>
  <si>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</si>
  <si>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</si>
  <si>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</si>
  <si>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</si>
  <si>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</si>
  <si>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</si>
  <si>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</si>
  <si>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</si>
  <si>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</si>
  <si>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</si>
  <si>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</si>
  <si>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</si>
  <si>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</si>
  <si>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</si>
  <si>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</si>
  <si>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</si>
  <si>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</si>
  <si>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</si>
  <si>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</si>
  <si>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</si>
  <si>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</si>
  <si>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</si>
  <si>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</si>
  <si>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</si>
  <si>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</si>
  <si>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</si>
  <si>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</si>
  <si>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</si>
  <si>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</si>
  <si>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</si>
  <si>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</si>
  <si>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</si>
  <si>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</si>
  <si>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</si>
  <si>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</si>
  <si>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</si>
  <si>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</si>
  <si>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</si>
  <si>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</si>
  <si>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</si>
  <si>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</si>
  <si>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</si>
  <si>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</si>
  <si>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</si>
  <si>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</si>
  <si>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</si>
  <si>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</si>
  <si>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</si>
  <si>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</si>
  <si>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</si>
  <si>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</si>
  <si>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</si>
  <si>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</si>
  <si>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</si>
  <si>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</si>
  <si>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</si>
  <si>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</si>
  <si>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</si>
  <si>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</si>
  <si>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</si>
  <si>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</si>
  <si>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</si>
  <si>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</si>
  <si>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</si>
  <si>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</si>
  <si>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</si>
  <si>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</si>
  <si>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</si>
  <si>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</si>
  <si>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</si>
  <si>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</si>
  <si>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</si>
  <si>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</si>
  <si>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</si>
  <si>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</si>
  <si>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</si>
  <si>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</si>
  <si>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</si>
  <si>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</si>
  <si>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</si>
  <si>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</si>
  <si>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</si>
  <si>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</si>
  <si>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</si>
  <si>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</si>
  <si>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</si>
  <si>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</si>
  <si>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</si>
  <si>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</si>
  <si>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</si>
  <si>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</si>
  <si>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</si>
  <si>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</si>
  <si>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</si>
  <si>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</si>
  <si>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</si>
  <si>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</si>
  <si>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</si>
  <si>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</si>
  <si>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</si>
  <si>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</si>
  <si>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</si>
  <si>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</si>
  <si>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</si>
  <si>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</si>
  <si>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</si>
  <si>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</si>
  <si>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</si>
  <si>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</si>
  <si>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</si>
  <si>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</si>
  <si>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</si>
  <si>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</si>
  <si>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</si>
  <si>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</si>
  <si>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</si>
  <si>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</si>
  <si>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</si>
  <si>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</si>
  <si>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</si>
  <si>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</si>
  <si>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</si>
  <si>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</si>
  <si>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</si>
  <si>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</si>
  <si>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</si>
  <si>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</si>
  <si>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</si>
  <si>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</si>
  <si>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</si>
  <si>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</si>
  <si>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</si>
  <si>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</si>
  <si>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</si>
  <si>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</si>
  <si>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</si>
  <si>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</si>
  <si>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</si>
  <si>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</si>
  <si>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</si>
  <si>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</si>
  <si>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</si>
  <si>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</si>
  <si>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</si>
  <si>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</si>
  <si>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</si>
  <si>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</si>
  <si>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</si>
  <si>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</si>
  <si>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</si>
  <si>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</si>
  <si>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</si>
  <si>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</si>
  <si>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</si>
  <si>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</si>
  <si>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</si>
  <si>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</si>
  <si>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</si>
  <si>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</si>
  <si>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</si>
  <si>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</si>
  <si>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</si>
  <si>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</si>
  <si>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</si>
  <si>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</si>
  <si>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</si>
  <si>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</si>
  <si>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</si>
  <si>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</si>
  <si>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</si>
  <si>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</si>
  <si>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</si>
  <si>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</si>
  <si>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</si>
  <si>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</si>
  <si>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</si>
  <si>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</si>
  <si>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</si>
  <si>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</si>
  <si>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</si>
  <si>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</si>
  <si>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</si>
  <si>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</si>
  <si>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</si>
  <si>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</si>
  <si>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</si>
  <si>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</si>
  <si>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</si>
  <si>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</si>
  <si>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</si>
  <si>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</si>
  <si>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</si>
  <si>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</si>
  <si>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</si>
  <si>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</si>
  <si>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</si>
  <si>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</si>
  <si>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</si>
  <si>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</si>
  <si>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</si>
  <si>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</si>
  <si>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</si>
  <si>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</si>
  <si>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</si>
  <si>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</si>
  <si>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</si>
  <si>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</si>
  <si>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</si>
  <si>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</si>
  <si>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</si>
  <si>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</si>
  <si>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</si>
  <si>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</si>
  <si>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</si>
  <si>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</si>
  <si>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</si>
  <si>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</si>
  <si>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</si>
  <si>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</si>
  <si>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</si>
  <si>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</si>
  <si>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</si>
  <si>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</si>
  <si>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</si>
  <si>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</si>
  <si>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</si>
  <si>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</si>
  <si>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</si>
  <si>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</si>
  <si>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</si>
  <si>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</si>
  <si>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</si>
  <si>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</si>
  <si>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</si>
  <si>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</si>
  <si>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</si>
  <si>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</si>
  <si>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</si>
  <si>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</si>
  <si>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</si>
  <si>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</si>
  <si>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</si>
  <si>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</si>
  <si>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</si>
  <si>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</si>
  <si>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</si>
  <si>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</si>
  <si>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</si>
  <si>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</si>
  <si>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</si>
  <si>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</si>
  <si>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</si>
  <si>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</si>
  <si>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</si>
  <si>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</si>
  <si>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</si>
  <si>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</si>
  <si>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</si>
  <si>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</si>
  <si>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</si>
  <si>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</si>
  <si>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</si>
  <si>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</si>
  <si>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</si>
  <si>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</si>
  <si>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</si>
  <si>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</si>
  <si>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</si>
  <si>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</si>
  <si>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</si>
  <si>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</si>
  <si>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</si>
  <si>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</si>
  <si>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</si>
  <si>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</si>
  <si>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</si>
  <si>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</si>
  <si>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</si>
  <si>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</si>
  <si>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</si>
  <si>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</si>
  <si>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</si>
  <si>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</si>
  <si>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</si>
  <si>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</si>
  <si>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</si>
  <si>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</si>
  <si>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</si>
  <si>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</si>
  <si>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</si>
  <si>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</si>
  <si>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</si>
  <si>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</si>
  <si>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</si>
  <si>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</si>
  <si>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</si>
  <si>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</si>
  <si>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</si>
  <si>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</si>
  <si>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</si>
  <si>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</si>
  <si>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</si>
  <si>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</si>
  <si>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</si>
  <si>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</si>
  <si>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</si>
  <si>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</si>
  <si>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</si>
  <si>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</si>
  <si>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</si>
  <si>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</si>
  <si>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</si>
  <si>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</si>
  <si>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</si>
  <si>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</si>
  <si>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</si>
  <si>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</si>
  <si>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</si>
  <si>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</si>
  <si>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</si>
  <si>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</si>
  <si>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</si>
  <si>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</si>
  <si>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</si>
  <si>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</si>
  <si>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</si>
  <si>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</si>
  <si>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</si>
  <si>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</si>
  <si>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</si>
  <si>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</si>
  <si>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</si>
  <si>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</si>
  <si>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</si>
  <si>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</si>
  <si>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</si>
  <si>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</si>
  <si>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</si>
  <si>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</si>
  <si>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</si>
  <si>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</si>
  <si>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</si>
  <si>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</si>
  <si>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</si>
  <si>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</si>
  <si>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</si>
  <si>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</si>
  <si>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</si>
  <si>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</si>
  <si>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</si>
  <si>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</si>
  <si>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</si>
  <si>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</si>
  <si>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</si>
  <si>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</si>
  <si>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</si>
  <si>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</si>
  <si>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</si>
  <si>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</si>
  <si>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</si>
  <si>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</si>
  <si>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</si>
  <si>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</si>
  <si>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</si>
  <si>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</si>
  <si>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</si>
  <si>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</si>
  <si>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</si>
  <si>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</si>
  <si>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</si>
  <si>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</si>
  <si>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</si>
  <si>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</si>
  <si>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</si>
  <si>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</si>
  <si>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</si>
  <si>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</si>
  <si>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</si>
  <si>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</si>
  <si>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</si>
  <si>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</si>
  <si>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</si>
  <si>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</si>
  <si>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</si>
  <si>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</si>
  <si>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</si>
  <si>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</si>
  <si>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</si>
  <si>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</si>
  <si>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</si>
  <si>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</si>
  <si>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</si>
  <si>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</si>
  <si>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</si>
  <si>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</si>
  <si>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</si>
  <si>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</si>
  <si>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</si>
  <si>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</si>
  <si>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</si>
  <si>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</si>
  <si>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</si>
  <si>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</si>
  <si>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</si>
  <si>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</si>
  <si>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</si>
  <si>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</si>
  <si>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</si>
  <si>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</si>
  <si>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</si>
  <si>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</si>
  <si>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</si>
  <si>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</si>
  <si>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</si>
  <si>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</si>
  <si>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</si>
  <si>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</si>
  <si>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</si>
  <si>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</si>
  <si>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</si>
  <si>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</si>
  <si>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</si>
  <si>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</si>
  <si>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</si>
  <si>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</si>
  <si>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</si>
  <si>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</si>
  <si>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</si>
  <si>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</si>
  <si>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</si>
  <si>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</si>
  <si>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</si>
  <si>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</si>
  <si>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</si>
  <si>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</si>
  <si>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</si>
  <si>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</si>
  <si>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</si>
  <si>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</si>
  <si>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</si>
  <si>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</si>
  <si>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</si>
  <si>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</si>
  <si>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</si>
  <si>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</si>
  <si>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</si>
  <si>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</si>
  <si>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</si>
  <si>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</si>
  <si>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</si>
  <si>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</si>
  <si>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</si>
  <si>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</si>
  <si>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</si>
  <si>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</si>
  <si>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</si>
  <si>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</si>
  <si>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</si>
  <si>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</si>
  <si>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</si>
  <si>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</si>
  <si>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</si>
  <si>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</si>
  <si>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</si>
  <si>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</si>
  <si>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</si>
  <si>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</si>
  <si>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</si>
  <si>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</si>
  <si>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</si>
  <si>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</si>
  <si>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</si>
  <si>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</si>
  <si>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</si>
  <si>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</si>
  <si>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</si>
  <si>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</si>
  <si>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</si>
  <si>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</si>
  <si>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</si>
  <si>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</si>
  <si>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</si>
  <si>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</si>
  <si>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</si>
  <si>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</si>
  <si>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</si>
  <si>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</si>
  <si>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</si>
  <si>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</si>
  <si>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</si>
  <si>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</si>
  <si>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</si>
  <si>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</si>
  <si>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</si>
  <si>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</si>
  <si>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</si>
  <si>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</si>
  <si>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</si>
  <si>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</si>
  <si>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</si>
  <si>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</si>
  <si>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</si>
  <si>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</si>
  <si>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</si>
  <si>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</si>
  <si>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</si>
  <si>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</si>
  <si>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</si>
  <si>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</si>
  <si>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</si>
  <si>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</si>
  <si>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</si>
  <si>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</si>
  <si>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</si>
  <si>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</si>
  <si>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</si>
  <si>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</si>
  <si>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</si>
  <si>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</si>
  <si>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</si>
  <si>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</si>
  <si>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</si>
  <si>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</si>
  <si>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</si>
  <si>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</si>
  <si>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</si>
  <si>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</si>
  <si>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</si>
  <si>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</si>
  <si>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</si>
  <si>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</si>
  <si>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</si>
  <si>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</si>
  <si>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</si>
  <si>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</si>
  <si>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</si>
  <si>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</si>
  <si>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</si>
  <si>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</si>
  <si>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</si>
  <si>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</si>
  <si>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</si>
  <si>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</si>
  <si>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</si>
  <si>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</si>
  <si>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</si>
  <si>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</si>
  <si>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</si>
  <si>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</si>
  <si>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</si>
  <si>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</si>
  <si>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</si>
  <si>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</si>
  <si>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</si>
  <si>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</si>
  <si>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</si>
  <si>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</si>
  <si>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</si>
  <si>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</si>
  <si>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</si>
  <si>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</si>
  <si>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</si>
  <si>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</si>
  <si>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</si>
  <si>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</si>
  <si>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</si>
  <si>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</si>
  <si>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</si>
  <si>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</si>
  <si>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</si>
  <si>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</si>
  <si>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</si>
  <si>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</si>
  <si>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</si>
  <si>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</si>
  <si>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</si>
  <si>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</si>
  <si>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</si>
  <si>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</si>
  <si>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</si>
  <si>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</si>
  <si>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</si>
  <si>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</si>
  <si>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</si>
  <si>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</si>
  <si>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</si>
  <si>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</si>
  <si>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</si>
  <si>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</si>
  <si>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</si>
  <si>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</si>
  <si>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</si>
  <si>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</si>
  <si>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</si>
  <si>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</si>
  <si>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</si>
  <si>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</si>
  <si>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</si>
  <si>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</si>
  <si>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</si>
  <si>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</si>
  <si>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</si>
  <si>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</si>
  <si>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</si>
  <si>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</si>
  <si>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</si>
  <si>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</si>
  <si>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</si>
  <si>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</si>
  <si>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</si>
  <si>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</si>
  <si>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</si>
  <si>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</si>
  <si>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</si>
  <si>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</si>
  <si>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</si>
  <si>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</si>
  <si>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</si>
  <si>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</si>
  <si>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</si>
  <si>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</si>
  <si>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</si>
  <si>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</si>
  <si>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</si>
  <si>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</si>
  <si>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</si>
  <si>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</si>
  <si>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</si>
  <si>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</si>
  <si>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</si>
  <si>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</si>
  <si>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</si>
  <si>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</si>
  <si>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</si>
  <si>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</si>
  <si>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</si>
  <si>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</si>
  <si>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</si>
  <si>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</si>
  <si>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</si>
  <si>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</si>
  <si>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</si>
  <si>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</si>
  <si>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</si>
  <si>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</si>
  <si>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</si>
  <si>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</si>
  <si>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</si>
  <si>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</si>
  <si>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</si>
  <si>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</si>
  <si>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</si>
  <si>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</si>
  <si>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</si>
  <si>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</si>
  <si>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</si>
  <si>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</si>
  <si>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</si>
  <si>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</si>
  <si>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</si>
  <si>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</si>
  <si>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</si>
  <si>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</si>
  <si>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</si>
  <si>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</si>
  <si>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</si>
  <si>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</si>
  <si>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</si>
  <si>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</si>
  <si>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</si>
  <si>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</si>
  <si>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</si>
  <si>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</si>
  <si>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</si>
  <si>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</si>
  <si>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</si>
  <si>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</si>
  <si>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</si>
  <si>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</si>
  <si>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</si>
  <si>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</si>
  <si>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</si>
  <si>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</si>
  <si>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</si>
  <si>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</si>
  <si>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</si>
  <si>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</si>
  <si>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</si>
  <si>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</si>
  <si>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</si>
  <si>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</si>
  <si>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</si>
  <si>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</si>
  <si>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</si>
  <si>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</si>
  <si>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</si>
  <si>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</si>
  <si>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</si>
  <si>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</si>
  <si>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</si>
  <si>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</si>
  <si>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</si>
  <si>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</si>
  <si>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</si>
  <si>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</si>
  <si>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</si>
  <si>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</si>
  <si>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</si>
  <si>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</si>
  <si>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</si>
  <si>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</si>
  <si>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</si>
  <si>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</si>
  <si>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</si>
  <si>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</si>
  <si>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</si>
  <si>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</si>
  <si>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</si>
  <si>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</si>
  <si>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</si>
  <si>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</si>
  <si>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</si>
  <si>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</si>
  <si>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</si>
  <si>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</si>
  <si>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</si>
  <si>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</si>
  <si>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</si>
  <si>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</si>
  <si>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</si>
  <si>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</si>
  <si>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</si>
  <si>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</si>
  <si>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</si>
  <si>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</si>
  <si>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</si>
  <si>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</si>
  <si>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</si>
  <si>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</si>
  <si>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</si>
  <si>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</si>
  <si>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</si>
  <si>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</si>
  <si>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</si>
  <si>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</si>
  <si>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</si>
  <si>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</si>
  <si>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</si>
  <si>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</si>
  <si>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</si>
  <si>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</si>
  <si>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</si>
  <si>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</si>
  <si>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</si>
  <si>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</si>
  <si>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</si>
  <si>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</si>
  <si>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</si>
  <si>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</si>
  <si>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</si>
  <si>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</si>
  <si>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</si>
  <si>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</si>
  <si>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</si>
  <si>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</si>
  <si>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</si>
  <si>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</si>
  <si>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</si>
  <si>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</si>
  <si>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</si>
  <si>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</si>
  <si>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</si>
  <si>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</si>
  <si>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</si>
  <si>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</si>
  <si>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</si>
  <si>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</si>
  <si>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</si>
  <si>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</si>
  <si>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</si>
  <si>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</si>
  <si>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</si>
  <si>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</si>
  <si>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</si>
  <si>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</si>
  <si>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</si>
  <si>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</si>
  <si>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</si>
  <si>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</si>
  <si>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</si>
  <si>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</si>
  <si>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</si>
  <si>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</si>
  <si>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</si>
  <si>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</si>
  <si>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</si>
  <si>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</si>
  <si>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</si>
  <si>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</si>
  <si>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</si>
  <si>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</si>
  <si>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</si>
  <si>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</si>
  <si>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</si>
  <si>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</si>
  <si>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</si>
  <si>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</si>
  <si>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</si>
  <si>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</si>
  <si>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</si>
  <si>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</si>
  <si>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</si>
  <si>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</si>
  <si>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</si>
  <si>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</si>
  <si>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</si>
  <si>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</si>
  <si>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</si>
  <si>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</si>
  <si>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</si>
  <si>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</si>
  <si>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</si>
  <si>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</si>
  <si>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</si>
  <si>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</si>
  <si>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</si>
  <si>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</si>
  <si>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</si>
  <si>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</si>
  <si>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</si>
  <si>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</si>
  <si>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</si>
  <si>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</si>
  <si>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</si>
  <si>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</si>
  <si>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</si>
  <si>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</si>
  <si>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</si>
  <si>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</si>
  <si>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</si>
  <si>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</si>
  <si>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</si>
  <si>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</si>
  <si>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</si>
  <si>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</si>
  <si>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</si>
  <si>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</si>
  <si>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</si>
  <si>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</si>
  <si>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</si>
  <si>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</si>
  <si>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</si>
  <si>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</si>
  <si>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</si>
  <si>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</si>
  <si>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</si>
  <si>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</si>
  <si>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</si>
  <si>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</si>
  <si>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</si>
  <si>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</si>
  <si>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</si>
  <si>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</si>
  <si>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</si>
  <si>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</si>
  <si>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</si>
  <si>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</si>
  <si>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</si>
  <si>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</si>
  <si>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</si>
  <si>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</si>
  <si>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</si>
  <si>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</si>
  <si>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</si>
  <si>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</si>
  <si>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</si>
  <si>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</si>
  <si>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</si>
  <si>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</si>
  <si>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</si>
  <si>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</si>
  <si>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</si>
  <si>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</si>
  <si>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</si>
  <si>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</si>
  <si>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</si>
  <si>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</si>
  <si>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</si>
  <si>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</si>
  <si>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</si>
  <si>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</si>
  <si>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</si>
  <si>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</si>
  <si>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</si>
  <si>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</si>
  <si>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</si>
  <si>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</si>
  <si>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</si>
  <si>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</si>
  <si>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</si>
  <si>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</si>
  <si>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</si>
  <si>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</si>
  <si>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</si>
  <si>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</si>
  <si>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</si>
  <si>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</si>
  <si>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</si>
  <si>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</si>
  <si>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</si>
  <si>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</si>
  <si>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</si>
  <si>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</si>
  <si>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</si>
  <si>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</si>
  <si>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</si>
  <si>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</si>
  <si>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</si>
  <si>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</si>
  <si>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</si>
  <si>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</si>
  <si>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</si>
  <si>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</si>
  <si>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</si>
  <si>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</si>
  <si>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</si>
  <si>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</si>
  <si>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</si>
  <si>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</si>
  <si>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</si>
  <si>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</si>
  <si>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</si>
  <si>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</si>
  <si>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</si>
  <si>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</si>
  <si>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</si>
  <si>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</si>
  <si>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</si>
  <si>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</si>
  <si>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</si>
  <si>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</si>
  <si>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</si>
  <si>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</si>
  <si>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</si>
  <si>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</si>
  <si>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</si>
  <si>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</si>
  <si>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</si>
  <si>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</si>
  <si>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</si>
  <si>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</si>
  <si>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</si>
  <si>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</si>
  <si>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</si>
  <si>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</si>
  <si>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</si>
  <si>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</si>
  <si>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</si>
  <si>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</si>
  <si>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</si>
  <si>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</si>
  <si>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</si>
  <si>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</si>
  <si>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</si>
  <si>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</si>
  <si>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</si>
  <si>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</si>
  <si>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</si>
  <si>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</si>
  <si>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</si>
  <si>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</si>
  <si>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</si>
  <si>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</si>
  <si>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</si>
  <si>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</si>
  <si>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</si>
  <si>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</si>
  <si>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</si>
  <si>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</si>
  <si>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</si>
  <si>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</si>
  <si>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</si>
  <si>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</si>
  <si>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</si>
  <si>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</si>
  <si>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</si>
  <si>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</si>
  <si>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</si>
  <si>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</si>
  <si>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</si>
  <si>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</si>
  <si>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</si>
  <si>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</si>
  <si>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</si>
  <si>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</si>
  <si>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</si>
  <si>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</si>
  <si>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</si>
  <si>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</si>
  <si>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</si>
  <si>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</si>
  <si>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</si>
  <si>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</si>
  <si>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</si>
  <si>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</si>
  <si>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</si>
  <si>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</si>
  <si>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</si>
  <si>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</si>
  <si>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</si>
  <si>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</si>
  <si>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</si>
  <si>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</si>
  <si>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</si>
  <si>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</si>
  <si>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</si>
  <si>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</si>
  <si>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</si>
  <si>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</si>
  <si>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</si>
  <si>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</si>
  <si>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</si>
  <si>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</si>
  <si>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</si>
  <si>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</si>
  <si>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</si>
  <si>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</si>
  <si>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</si>
  <si>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</si>
  <si>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</si>
  <si>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</si>
  <si>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</si>
  <si>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</si>
  <si>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</si>
  <si>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</si>
  <si>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</si>
  <si>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</si>
  <si>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</si>
  <si>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</si>
  <si>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</si>
  <si>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</si>
  <si>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</si>
  <si>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</si>
  <si>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</si>
  <si>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</si>
  <si>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</si>
  <si>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</si>
  <si>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</si>
  <si>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</si>
  <si>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</si>
  <si>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</si>
  <si>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</si>
  <si>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</si>
  <si>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</si>
  <si>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</si>
  <si>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</si>
  <si>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</si>
  <si>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</si>
  <si>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</si>
  <si>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</si>
  <si>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</si>
  <si>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</si>
  <si>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</si>
  <si>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</si>
  <si>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</si>
  <si>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</si>
  <si>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</si>
  <si>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</si>
  <si>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</si>
  <si>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</si>
  <si>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</si>
  <si>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</si>
  <si>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</si>
  <si>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</si>
  <si>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</si>
  <si>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</si>
  <si>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</si>
  <si>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</si>
  <si>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</si>
  <si>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</si>
  <si>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</si>
  <si>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</si>
  <si>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</si>
  <si>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</si>
  <si>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</si>
  <si>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</si>
  <si>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</si>
  <si>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</si>
  <si>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</si>
  <si>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</si>
  <si>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</si>
  <si>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</si>
  <si>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</si>
  <si>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</si>
  <si>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</si>
  <si>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</si>
  <si>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</si>
  <si>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</si>
  <si>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</si>
  <si>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</si>
  <si>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</si>
  <si>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</si>
  <si>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</si>
  <si>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</si>
  <si>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</si>
  <si>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</si>
  <si>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</si>
  <si>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</si>
  <si>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</si>
  <si>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</si>
  <si>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</si>
  <si>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</si>
  <si>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</si>
  <si>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</si>
  <si>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</si>
  <si>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</si>
  <si>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</si>
  <si>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</si>
  <si>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</si>
  <si>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</si>
  <si>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</si>
  <si>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</si>
  <si>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</si>
  <si>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</si>
  <si>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</si>
  <si>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</si>
  <si>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</si>
  <si>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</si>
  <si>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</si>
  <si>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</si>
  <si>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</si>
  <si>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</si>
  <si>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</si>
  <si>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</si>
  <si>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</si>
  <si>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</si>
  <si>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</si>
  <si>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</si>
  <si>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</si>
  <si>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</si>
  <si>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</si>
  <si>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</si>
  <si>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</si>
  <si>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</si>
  <si>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</si>
  <si>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</si>
  <si>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</si>
  <si>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</si>
  <si>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</si>
  <si>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</si>
  <si>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</si>
  <si>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</si>
  <si>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</si>
  <si>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</si>
  <si>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</si>
  <si>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</si>
  <si>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</si>
  <si>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</si>
  <si>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</si>
  <si>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</si>
  <si>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</si>
  <si>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</si>
  <si>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</si>
  <si>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</si>
  <si>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</si>
  <si>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</si>
  <si>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</si>
  <si>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</si>
  <si>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</si>
  <si>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</si>
  <si>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</si>
  <si>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</si>
  <si>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</si>
  <si>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</si>
  <si>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</si>
  <si>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</si>
  <si>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</si>
  <si>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</si>
  <si>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</si>
  <si>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</si>
  <si>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</si>
  <si>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</si>
  <si>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</si>
  <si>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</si>
  <si>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</si>
  <si>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</si>
  <si>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</si>
  <si>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</si>
  <si>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</si>
  <si>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</si>
  <si>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</si>
  <si>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</si>
  <si>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</si>
  <si>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</si>
  <si>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</si>
  <si>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</si>
  <si>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</si>
  <si>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</si>
  <si>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</si>
  <si>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</si>
  <si>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</si>
  <si>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</si>
  <si>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</si>
  <si>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</si>
  <si>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</si>
  <si>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</si>
  <si>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</si>
  <si>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</si>
  <si>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</si>
  <si>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</si>
  <si>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</si>
  <si>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</si>
  <si>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</si>
  <si>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</si>
  <si>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</si>
  <si>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</si>
  <si>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</si>
  <si>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</si>
  <si>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</si>
  <si>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</si>
  <si>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</si>
  <si>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</si>
  <si>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</si>
  <si>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</si>
  <si>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</si>
  <si>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</si>
  <si>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</si>
  <si>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</si>
  <si>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</si>
  <si>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</si>
  <si>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</si>
  <si>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</si>
  <si>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</si>
  <si>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</si>
  <si>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</si>
  <si>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</si>
  <si>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</si>
  <si>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</si>
  <si>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</si>
  <si>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</si>
  <si>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</si>
  <si>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</si>
  <si>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</si>
  <si>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</si>
  <si>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</si>
  <si>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</si>
  <si>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</si>
  <si>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</si>
  <si>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</si>
  <si>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</si>
  <si>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</si>
  <si>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</si>
  <si>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</si>
  <si>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</si>
  <si>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</si>
  <si>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</si>
  <si>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</si>
  <si>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</si>
  <si>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</si>
  <si>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</si>
  <si>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</si>
  <si>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</si>
  <si>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</si>
  <si>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</si>
  <si>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</si>
  <si>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</si>
  <si>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</si>
  <si>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</si>
  <si>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</si>
  <si>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</si>
  <si>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</si>
  <si>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</si>
  <si>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</si>
  <si>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</si>
  <si>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</si>
  <si>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</si>
  <si>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</si>
  <si>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</si>
  <si>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</si>
  <si>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</si>
  <si>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</si>
  <si>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</si>
  <si>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</si>
  <si>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</si>
  <si>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</si>
  <si>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</si>
  <si>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</si>
  <si>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</si>
  <si>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</si>
  <si>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</si>
  <si>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</si>
  <si>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</si>
  <si>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</si>
  <si>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</si>
  <si>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</si>
  <si>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</si>
  <si>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</si>
  <si>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</si>
  <si>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</si>
  <si>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</si>
  <si>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</si>
  <si>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</si>
  <si>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</si>
  <si>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</si>
  <si>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</si>
  <si>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</si>
  <si>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</si>
  <si>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</si>
  <si>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</si>
  <si>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</si>
  <si>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</si>
  <si>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</si>
  <si>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</si>
  <si>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</si>
  <si>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</si>
  <si>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</si>
  <si>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</si>
  <si>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</si>
  <si>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</si>
  <si>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</si>
  <si>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</si>
  <si>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</si>
  <si>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</si>
  <si>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</si>
  <si>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</si>
  <si>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</si>
  <si>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</si>
  <si>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</si>
  <si>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</si>
  <si>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</si>
  <si>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</si>
  <si>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</si>
  <si>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</si>
  <si>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</si>
  <si>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</si>
  <si>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</si>
  <si>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</si>
  <si>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</si>
  <si>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</si>
  <si>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</si>
  <si>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</si>
  <si>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</si>
  <si>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</si>
  <si>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</si>
  <si>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</si>
  <si>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</si>
  <si>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</si>
  <si>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</si>
  <si>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</si>
  <si>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</si>
  <si>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</si>
  <si>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</si>
  <si>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</si>
  <si>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</si>
  <si>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</si>
  <si>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</si>
  <si>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</si>
  <si>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</si>
  <si>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</si>
  <si>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</si>
  <si>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</si>
  <si>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</si>
  <si>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</si>
  <si>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</si>
  <si>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</si>
  <si>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</si>
  <si>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</si>
  <si>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</si>
  <si>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</si>
  <si>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</si>
  <si>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</si>
  <si>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</si>
  <si>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</si>
  <si>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</si>
  <si>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</si>
  <si>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</si>
  <si>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</si>
  <si>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</si>
  <si>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</si>
  <si>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</si>
  <si>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</si>
  <si>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</si>
  <si>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</si>
  <si>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</si>
  <si>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</si>
  <si>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</si>
  <si>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</si>
  <si>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</si>
  <si>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</si>
  <si>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</si>
  <si>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</si>
  <si>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</si>
  <si>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</si>
  <si>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</si>
  <si>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</si>
  <si>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</si>
  <si>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</si>
  <si>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</si>
  <si>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</si>
  <si>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</si>
  <si>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</si>
  <si>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</si>
  <si>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</si>
  <si>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</si>
  <si>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</si>
  <si>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</si>
  <si>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</si>
  <si>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</si>
  <si>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</si>
  <si>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</si>
  <si>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</si>
  <si>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</si>
  <si>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</si>
  <si>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</si>
  <si>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</si>
  <si>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</si>
  <si>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</si>
  <si>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</si>
  <si>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</si>
  <si>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</si>
  <si>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</si>
  <si>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</si>
  <si>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</si>
  <si>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</si>
  <si>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</si>
  <si>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</si>
  <si>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</si>
  <si>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</si>
  <si>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</si>
  <si>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</si>
  <si>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</si>
  <si>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</si>
  <si>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</si>
  <si>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</si>
  <si>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</si>
  <si>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</si>
  <si>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</si>
  <si>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</si>
  <si>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</si>
  <si>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</si>
  <si>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</si>
  <si>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</si>
  <si>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</si>
  <si>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</si>
  <si>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</si>
  <si>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</si>
  <si>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</si>
  <si>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</si>
  <si>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</si>
  <si>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</si>
  <si>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</si>
  <si>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</si>
  <si>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</si>
  <si>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</si>
  <si>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</si>
  <si>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</si>
  <si>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</si>
  <si>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</si>
  <si>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</si>
  <si>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</si>
  <si>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</si>
  <si>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</si>
  <si>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</si>
  <si>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</si>
  <si>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</si>
  <si>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</si>
  <si>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</si>
  <si>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</si>
  <si>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</si>
  <si>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</si>
  <si>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</si>
  <si>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</si>
  <si>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</si>
  <si>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</si>
  <si>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</si>
  <si>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</si>
  <si>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</si>
  <si>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</si>
  <si>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</si>
  <si>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</si>
  <si>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</si>
  <si>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</si>
  <si>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</si>
  <si>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</si>
  <si>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</si>
  <si>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</si>
  <si>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</si>
  <si>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</si>
  <si>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</si>
  <si>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</si>
  <si>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</si>
  <si>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</si>
  <si>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</si>
  <si>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</si>
  <si>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</si>
  <si>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</si>
  <si>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</si>
  <si>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</si>
  <si>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</si>
  <si>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</si>
  <si>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</si>
  <si>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</si>
  <si>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</si>
  <si>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</si>
  <si>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</si>
  <si>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</si>
  <si>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</si>
  <si>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</si>
  <si>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</si>
  <si>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</si>
  <si>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</si>
  <si>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</si>
  <si>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</si>
  <si>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</si>
  <si>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</si>
  <si>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</si>
  <si>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</si>
  <si>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</si>
  <si>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</si>
  <si>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</si>
  <si>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</si>
  <si>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</si>
  <si>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</si>
  <si>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</si>
  <si>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</si>
  <si>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</si>
  <si>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</si>
  <si>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</si>
  <si>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</si>
  <si>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</si>
  <si>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</si>
  <si>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</si>
  <si>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</si>
  <si>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</si>
  <si>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</si>
  <si>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</si>
  <si>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</si>
  <si>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</si>
  <si>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</si>
  <si>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</si>
  <si>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</si>
  <si>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</si>
  <si>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</si>
  <si>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</si>
  <si>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</si>
  <si>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</si>
  <si>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</si>
  <si>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</si>
  <si>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</si>
  <si>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</si>
  <si>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</si>
  <si>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</si>
  <si>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</si>
  <si>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</si>
  <si>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</si>
  <si>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</si>
  <si>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</si>
  <si>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</si>
  <si>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</si>
  <si>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</si>
  <si>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</si>
  <si>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</si>
  <si>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</si>
  <si>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</si>
  <si>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</si>
  <si>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</si>
  <si>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</si>
  <si>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</si>
  <si>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</si>
  <si>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</si>
  <si>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</si>
  <si>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</si>
  <si>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</si>
  <si>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</si>
  <si>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</si>
  <si>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</si>
  <si>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</si>
  <si>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</si>
  <si>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</si>
  <si>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</si>
  <si>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</si>
  <si>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</si>
  <si>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</si>
  <si>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</si>
  <si>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</si>
  <si>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</si>
  <si>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</si>
  <si>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</si>
  <si>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</si>
  <si>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</si>
  <si>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</si>
  <si>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</si>
  <si>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</si>
  <si>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</si>
  <si>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</si>
  <si>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</si>
  <si>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</si>
  <si>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</si>
  <si>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</si>
  <si>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</si>
  <si>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</si>
  <si>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</si>
  <si>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</si>
  <si>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</si>
  <si>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</si>
  <si>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</si>
  <si>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</si>
  <si>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</si>
  <si>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</si>
  <si>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</si>
  <si>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</si>
  <si>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</si>
  <si>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</si>
  <si>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</si>
  <si>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</si>
  <si>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</si>
  <si>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</si>
  <si>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</si>
  <si>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</si>
  <si>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</si>
  <si>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</si>
  <si>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</si>
  <si>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</si>
  <si>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</si>
  <si>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</si>
  <si>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</si>
  <si>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</si>
  <si>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</si>
  <si>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</si>
  <si>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</si>
  <si>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</si>
  <si>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</si>
  <si>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</si>
  <si>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</si>
  <si>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</si>
  <si>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</si>
  <si>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</si>
  <si>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</si>
  <si>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</si>
  <si>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</si>
  <si>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</si>
  <si>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</si>
  <si>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</si>
  <si>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</si>
  <si>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</si>
  <si>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</si>
  <si>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</si>
  <si>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</si>
  <si>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</si>
  <si>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</si>
  <si>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</si>
  <si>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</si>
  <si>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</si>
  <si>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</si>
  <si>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</si>
  <si>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</si>
  <si>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</si>
  <si>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</si>
  <si>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</si>
  <si>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</si>
  <si>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</si>
  <si>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</si>
  <si>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</si>
  <si>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</si>
  <si>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</si>
  <si>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</si>
  <si>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</si>
  <si>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</si>
  <si>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</si>
  <si>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</si>
  <si>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</si>
  <si>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</si>
  <si>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</si>
  <si>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</si>
  <si>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</si>
  <si>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</si>
  <si>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</si>
  <si>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</si>
  <si>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</si>
  <si>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</si>
  <si>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</si>
  <si>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</si>
  <si>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</si>
  <si>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</si>
  <si>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</si>
  <si>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</si>
  <si>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</si>
  <si>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</si>
  <si>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</si>
  <si>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</si>
  <si>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</si>
  <si>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</si>
  <si>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</si>
  <si>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</si>
  <si>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</si>
  <si>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</si>
  <si>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</si>
  <si>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</si>
  <si>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</si>
  <si>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</si>
  <si>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</si>
  <si>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</si>
  <si>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</si>
  <si>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</si>
  <si>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</si>
  <si>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</si>
  <si>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</si>
  <si>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</si>
  <si>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</si>
  <si>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</si>
  <si>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</si>
  <si>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</si>
  <si>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</si>
  <si>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</si>
  <si>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</si>
  <si>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</si>
  <si>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</si>
  <si>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</si>
  <si>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</si>
  <si>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</si>
  <si>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</si>
  <si>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</si>
  <si>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</si>
  <si>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</si>
  <si>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</si>
  <si>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</si>
  <si>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</si>
  <si>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</si>
  <si>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</si>
  <si>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</si>
  <si>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</si>
  <si>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</si>
  <si>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</si>
  <si>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</si>
  <si>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</si>
  <si>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</si>
  <si>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</si>
  <si>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</si>
  <si>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</si>
  <si>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</si>
  <si>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</si>
  <si>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</si>
  <si>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</si>
  <si>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</si>
  <si>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</si>
  <si>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</si>
  <si>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</si>
  <si>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</si>
  <si>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</si>
  <si>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</si>
  <si>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</si>
  <si>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</si>
  <si>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</si>
  <si>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</si>
  <si>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</si>
  <si>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</si>
  <si>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</si>
  <si>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</si>
  <si>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</si>
  <si>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</si>
  <si>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</si>
  <si>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</si>
  <si>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</si>
  <si>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</si>
  <si>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</si>
  <si>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</si>
  <si>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</si>
  <si>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</si>
  <si>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</si>
  <si>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</si>
  <si>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</si>
  <si>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</si>
  <si>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</si>
  <si>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</si>
  <si>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</si>
  <si>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</si>
  <si>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</si>
  <si>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</si>
  <si>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</si>
  <si>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</si>
  <si>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</si>
  <si>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</si>
  <si>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</si>
  <si>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</si>
  <si>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</si>
  <si>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</si>
  <si>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</si>
  <si>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</si>
  <si>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</si>
  <si>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</si>
  <si>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</si>
  <si>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</si>
  <si>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</si>
  <si>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</si>
  <si>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</si>
  <si>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</si>
  <si>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</si>
  <si>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</si>
  <si>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</si>
  <si>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</si>
  <si>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</si>
  <si>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</si>
  <si>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</si>
  <si>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</si>
  <si>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</si>
  <si>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</si>
  <si>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</si>
  <si>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</si>
  <si>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</si>
  <si>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</si>
  <si>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</si>
  <si>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</si>
  <si>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</si>
  <si>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</si>
  <si>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</si>
  <si>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</si>
  <si>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</si>
  <si>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</si>
  <si>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</si>
  <si>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</si>
  <si>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</si>
  <si>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</si>
  <si>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</si>
  <si>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</si>
  <si>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</si>
  <si>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</si>
  <si>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</si>
  <si>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</si>
  <si>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</si>
  <si>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</si>
  <si>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</si>
  <si>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</si>
  <si>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</si>
  <si>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</si>
  <si>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</si>
  <si>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</si>
  <si>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</si>
  <si>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</si>
  <si>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</si>
  <si>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</si>
  <si>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</si>
  <si>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</si>
  <si>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</si>
  <si>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</si>
  <si>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</si>
  <si>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</si>
  <si>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</si>
  <si>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</si>
  <si>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</si>
  <si>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</si>
  <si>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</si>
  <si>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</si>
  <si>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</si>
  <si>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</si>
  <si>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</si>
  <si>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</si>
  <si>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</si>
  <si>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</si>
  <si>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</si>
  <si>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</si>
  <si>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</si>
  <si>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</si>
  <si>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</si>
  <si>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</si>
  <si>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</si>
  <si>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</si>
  <si>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</si>
  <si>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</si>
  <si>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</si>
  <si>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</si>
  <si>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</si>
  <si>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</si>
  <si>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</si>
  <si>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</si>
  <si>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</si>
  <si>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</si>
  <si>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</si>
  <si>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</si>
  <si>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</si>
  <si>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</si>
  <si>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</si>
  <si>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</si>
  <si>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</si>
  <si>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</si>
  <si>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</si>
  <si>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</si>
  <si>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</si>
  <si>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</si>
  <si>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</si>
  <si>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</si>
  <si>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</si>
  <si>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</si>
  <si>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</si>
  <si>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</si>
  <si>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</si>
  <si>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</si>
  <si>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</si>
  <si>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</si>
  <si>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</si>
  <si>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</si>
  <si>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</si>
  <si>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</si>
  <si>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</si>
  <si>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</si>
  <si>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</si>
  <si>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</si>
  <si>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</si>
  <si>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</si>
  <si>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</si>
  <si>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</si>
  <si>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</si>
  <si>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</si>
  <si>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</si>
  <si>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</si>
  <si>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</si>
  <si>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</si>
  <si>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</si>
  <si>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</si>
  <si>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</si>
  <si>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</si>
  <si>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</si>
  <si>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</si>
  <si>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</si>
  <si>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</si>
  <si>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</si>
  <si>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</si>
  <si>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</si>
  <si>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</si>
  <si>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</si>
  <si>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</si>
  <si>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</si>
  <si>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</si>
  <si>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</si>
  <si>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</si>
  <si>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</si>
  <si>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</si>
  <si>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</si>
  <si>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</si>
  <si>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</si>
  <si>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</si>
  <si>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</si>
  <si>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</si>
  <si>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</si>
  <si>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</si>
  <si>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</si>
  <si>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</si>
  <si>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</si>
  <si>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</si>
  <si>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</si>
  <si>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</si>
  <si>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</si>
  <si>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</si>
  <si>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</si>
  <si>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</si>
  <si>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</si>
  <si>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</si>
  <si>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</si>
  <si>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</si>
  <si>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</si>
  <si>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</si>
  <si>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</si>
  <si>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</si>
  <si>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</si>
  <si>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</si>
  <si>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</si>
  <si>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</si>
  <si>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</si>
  <si>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</si>
  <si>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</si>
  <si>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</si>
  <si>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</si>
  <si>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</si>
  <si>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</si>
  <si>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</si>
  <si>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</si>
  <si>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</si>
  <si>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</si>
  <si>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</si>
  <si>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</si>
  <si>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</si>
  <si>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</si>
  <si>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</si>
  <si>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</si>
  <si>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</si>
  <si>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</si>
  <si>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</si>
  <si>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</si>
  <si>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</si>
  <si>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</si>
  <si>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</si>
  <si>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</si>
  <si>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</si>
  <si>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</si>
  <si>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</si>
  <si>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</si>
  <si>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</si>
  <si>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</si>
  <si>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</si>
  <si>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</si>
  <si>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</si>
  <si>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</si>
  <si>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</si>
  <si>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</si>
  <si>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</si>
  <si>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</si>
  <si>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</si>
  <si>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</si>
  <si>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</si>
  <si>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</si>
  <si>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</si>
  <si>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</si>
  <si>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</si>
  <si>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</si>
  <si>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</si>
  <si>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</si>
  <si>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</si>
  <si>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</si>
  <si>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</si>
  <si>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</si>
  <si>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</si>
  <si>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</si>
  <si>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</si>
  <si>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</si>
  <si>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</si>
  <si>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</si>
  <si>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</si>
  <si>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</si>
  <si>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</si>
  <si>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</si>
  <si>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</si>
  <si>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</si>
  <si>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</si>
  <si>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</si>
  <si>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</si>
  <si>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</si>
  <si>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</si>
  <si>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</si>
  <si>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</si>
  <si>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</si>
  <si>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</si>
  <si>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</si>
  <si>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</si>
  <si>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</si>
  <si>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</si>
  <si>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</si>
  <si>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</si>
  <si>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</si>
  <si>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</si>
  <si>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</si>
  <si>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</si>
  <si>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</si>
  <si>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</si>
  <si>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</si>
  <si>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</si>
  <si>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</si>
  <si>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</si>
  <si>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</si>
  <si>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</si>
  <si>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</si>
  <si>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</si>
  <si>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</si>
  <si>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</si>
  <si>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</si>
  <si>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</si>
  <si>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</si>
  <si>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</si>
  <si>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</si>
  <si>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</si>
  <si>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</si>
  <si>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</si>
  <si>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</si>
  <si>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</si>
  <si>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</si>
  <si>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</si>
  <si>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</si>
  <si>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</si>
  <si>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</si>
  <si>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</si>
  <si>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</si>
  <si>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</si>
  <si>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</si>
  <si>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</si>
  <si>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</si>
  <si>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</si>
  <si>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</si>
  <si>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</si>
  <si>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</si>
  <si>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</si>
  <si>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</si>
  <si>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</si>
  <si>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</si>
  <si>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</si>
  <si>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</si>
  <si>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</si>
  <si>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</si>
  <si>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</si>
  <si>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</si>
  <si>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</si>
  <si>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</si>
  <si>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</si>
  <si>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</si>
  <si>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</si>
  <si>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</si>
  <si>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</si>
  <si>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</si>
  <si>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</si>
  <si>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</si>
  <si>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</si>
  <si>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</si>
  <si>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</si>
  <si>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</si>
  <si>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</si>
  <si>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</si>
  <si>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</si>
  <si>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</si>
  <si>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</si>
  <si>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</si>
  <si>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</si>
  <si>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</si>
  <si>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</si>
  <si>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</si>
  <si>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</si>
  <si>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</si>
  <si>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</si>
  <si>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</si>
  <si>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</si>
  <si>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</si>
  <si>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</si>
  <si>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</si>
  <si>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</si>
  <si>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</si>
  <si>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</si>
  <si>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</si>
  <si>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</si>
  <si>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</si>
  <si>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</si>
  <si>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</si>
  <si>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</si>
  <si>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</si>
  <si>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</si>
  <si>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</si>
  <si>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</si>
  <si>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</si>
  <si>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</si>
  <si>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</si>
  <si>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</si>
  <si>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</si>
  <si>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</si>
  <si>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</si>
  <si>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</si>
  <si>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</si>
  <si>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</si>
  <si>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</si>
  <si>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</si>
  <si>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</si>
  <si>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</si>
  <si>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</si>
  <si>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</si>
  <si>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</si>
  <si>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</si>
  <si>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</si>
  <si>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</si>
  <si>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</si>
  <si>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</si>
  <si>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</si>
  <si>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</si>
  <si>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</si>
  <si>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</si>
  <si>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</si>
  <si>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</si>
  <si>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</si>
  <si>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</si>
  <si>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</si>
  <si>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</si>
  <si>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</si>
  <si>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</si>
  <si>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</si>
  <si>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</si>
  <si>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</si>
  <si>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</si>
  <si>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</si>
  <si>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</si>
  <si>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</si>
  <si>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</si>
  <si>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</si>
  <si>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</si>
  <si>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</si>
  <si>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</si>
  <si>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</si>
  <si>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</si>
  <si>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</si>
  <si>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</si>
  <si>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</si>
  <si>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</si>
  <si>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</si>
  <si>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</si>
  <si>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</si>
  <si>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</si>
  <si>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</si>
  <si>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</si>
  <si>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</si>
  <si>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</si>
  <si>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</si>
  <si>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</si>
  <si>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</si>
  <si>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</si>
  <si>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</si>
  <si>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</si>
  <si>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</si>
  <si>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</si>
  <si>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</si>
  <si>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</si>
  <si>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</si>
  <si>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</si>
  <si>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</si>
  <si>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</si>
  <si>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</si>
  <si>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</si>
  <si>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</si>
  <si>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</si>
  <si>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</si>
  <si>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</si>
  <si>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</si>
  <si>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</si>
  <si>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</si>
  <si>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</si>
  <si>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</si>
  <si>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</si>
  <si>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</si>
  <si>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</si>
  <si>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</si>
  <si>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</si>
  <si>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</si>
  <si>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</si>
  <si>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</si>
  <si>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</si>
  <si>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</si>
  <si>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</si>
  <si>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</si>
  <si>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</si>
  <si>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</si>
  <si>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</si>
  <si>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</si>
  <si>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</si>
  <si>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</si>
  <si>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</si>
  <si>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</si>
  <si>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</si>
  <si>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</si>
  <si>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</si>
  <si>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</si>
  <si>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</si>
  <si>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</si>
  <si>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</si>
  <si>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</si>
  <si>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</si>
  <si>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</si>
  <si>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</si>
  <si>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</si>
  <si>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</si>
  <si>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</si>
  <si>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</si>
  <si>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</si>
  <si>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</si>
  <si>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</si>
  <si>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</si>
  <si>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</si>
  <si>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</si>
  <si>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</si>
  <si>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</si>
  <si>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</si>
  <si>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</si>
  <si>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</si>
  <si>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</si>
  <si>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</si>
  <si>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</si>
  <si>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</si>
  <si>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</si>
  <si>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</si>
  <si>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</si>
  <si>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</si>
  <si>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</si>
  <si>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</si>
  <si>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</si>
  <si>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</si>
  <si>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</si>
  <si>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</si>
  <si>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</si>
  <si>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</si>
  <si>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</si>
  <si>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</si>
  <si>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</si>
  <si>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</si>
  <si>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</si>
  <si>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</si>
  <si>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</si>
  <si>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</si>
  <si>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</si>
  <si>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</si>
  <si>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</si>
  <si>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</si>
  <si>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</si>
  <si>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</si>
  <si>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</si>
  <si>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</si>
  <si>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</si>
  <si>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</si>
  <si>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</si>
  <si>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</si>
  <si>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</si>
  <si>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</si>
  <si>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</si>
  <si>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</si>
  <si>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</si>
  <si>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</si>
  <si>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</si>
  <si>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</si>
  <si>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</si>
  <si>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</si>
  <si>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</si>
  <si>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</si>
  <si>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</si>
  <si>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</si>
  <si>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</si>
  <si>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</si>
  <si>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</si>
  <si>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</si>
  <si>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</si>
  <si>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</si>
  <si>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</si>
  <si>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</si>
  <si>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</si>
  <si>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</si>
  <si>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</si>
  <si>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</si>
  <si>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</si>
  <si>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</si>
  <si>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</si>
  <si>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</si>
  <si>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</si>
  <si>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</si>
  <si>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</si>
  <si>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</si>
  <si>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</si>
  <si>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</si>
  <si>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</si>
  <si>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</si>
  <si>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</si>
  <si>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</si>
  <si>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</si>
  <si>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</si>
  <si>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</si>
  <si>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</si>
  <si>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</si>
  <si>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</si>
  <si>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</si>
  <si>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</si>
  <si>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</si>
  <si>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</si>
  <si>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</si>
  <si>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</si>
  <si>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</si>
  <si>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</si>
  <si>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</si>
  <si>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</si>
  <si>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</si>
  <si>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</si>
  <si>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</si>
  <si>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</si>
  <si>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</si>
  <si>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</si>
  <si>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</si>
  <si>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</si>
  <si>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</si>
  <si>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</si>
  <si>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</si>
  <si>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</si>
  <si>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</si>
  <si>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</si>
  <si>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</si>
  <si>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</si>
  <si>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</si>
  <si>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</si>
  <si>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</si>
  <si>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</si>
  <si>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</si>
  <si>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</si>
  <si>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</si>
  <si>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</si>
  <si>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</si>
  <si>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</si>
  <si>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</si>
  <si>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</si>
  <si>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</si>
  <si>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</si>
  <si>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</si>
  <si>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</si>
  <si>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</si>
  <si>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</si>
  <si>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</si>
  <si>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</si>
  <si>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</si>
  <si>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</si>
  <si>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</si>
  <si>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</si>
  <si>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</si>
  <si>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</si>
  <si>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</si>
  <si>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</si>
  <si>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</si>
  <si>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</si>
  <si>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</si>
  <si>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</si>
  <si>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</si>
  <si>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</si>
  <si>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</si>
  <si>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</si>
  <si>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</si>
  <si>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</si>
  <si>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</si>
  <si>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</si>
  <si>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</si>
  <si>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</si>
  <si>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</si>
  <si>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</si>
  <si>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</si>
  <si>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</si>
  <si>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</si>
  <si>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</si>
  <si>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</si>
  <si>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</si>
  <si>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</si>
  <si>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</si>
  <si>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</si>
  <si>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</si>
  <si>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</si>
  <si>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</si>
  <si>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</si>
  <si>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</si>
  <si>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</si>
  <si>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</si>
  <si>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</si>
  <si>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</si>
  <si>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</si>
  <si>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</si>
  <si>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</si>
  <si>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</si>
  <si>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</si>
  <si>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</si>
  <si>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</si>
  <si>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</si>
  <si>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</si>
  <si>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</si>
  <si>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</si>
  <si>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</si>
  <si>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</si>
  <si>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</si>
  <si>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</si>
  <si>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</si>
  <si>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</si>
  <si>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</si>
  <si>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</si>
  <si>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</si>
  <si>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</si>
  <si>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</si>
  <si>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</si>
  <si>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</si>
  <si>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</si>
  <si>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</si>
  <si>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</si>
  <si>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</si>
  <si>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</si>
  <si>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</si>
  <si>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</si>
  <si>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</si>
  <si>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</si>
  <si>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</si>
  <si>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</si>
  <si>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</si>
  <si>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</si>
  <si>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</si>
  <si>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</si>
  <si>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</si>
  <si>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</si>
  <si>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</si>
  <si>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</si>
  <si>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</si>
  <si>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</si>
  <si>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</si>
  <si>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</si>
  <si>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</si>
  <si>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</si>
  <si>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</si>
  <si>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</si>
  <si>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</si>
  <si>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</si>
  <si>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</si>
  <si>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</si>
  <si>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</si>
  <si>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</si>
  <si>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</si>
  <si>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</si>
  <si>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</si>
  <si>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</si>
  <si>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</si>
  <si>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</si>
  <si>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</si>
  <si>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</si>
  <si>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</si>
  <si>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</si>
  <si>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</si>
  <si>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</si>
  <si>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</si>
  <si>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</si>
  <si>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</si>
  <si>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</si>
  <si>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</si>
  <si>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</si>
  <si>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</si>
  <si>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</si>
  <si>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</si>
  <si>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</si>
  <si>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</si>
  <si>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</si>
  <si>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</si>
  <si>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</si>
  <si>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</si>
  <si>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</si>
  <si>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</si>
  <si>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</si>
  <si>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</si>
  <si>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</si>
  <si>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</si>
  <si>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</si>
  <si>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</si>
  <si>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</si>
  <si>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</si>
  <si>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</si>
  <si>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</si>
  <si>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</si>
  <si>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</si>
  <si>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</si>
  <si>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</si>
  <si>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</si>
  <si>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</si>
  <si>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</si>
  <si>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</si>
  <si>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</si>
  <si>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</si>
  <si>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</si>
  <si>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</si>
  <si>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</si>
  <si>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</si>
  <si>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</si>
  <si>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</si>
  <si>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</si>
  <si>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</si>
  <si>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</si>
  <si>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</si>
  <si>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</si>
  <si>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</si>
  <si>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</si>
  <si>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</si>
  <si>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</si>
  <si>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</si>
  <si>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</si>
  <si>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</si>
  <si>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</si>
  <si>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</si>
  <si>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</si>
  <si>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</si>
  <si>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</si>
  <si>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</si>
  <si>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</si>
  <si>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</si>
  <si>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</si>
  <si>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</si>
  <si>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</si>
  <si>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</si>
  <si>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</si>
  <si>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</si>
  <si>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</si>
  <si>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</si>
  <si>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</si>
  <si>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</si>
  <si>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</si>
  <si>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</si>
  <si>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</si>
  <si>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</si>
  <si>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</si>
  <si>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</si>
  <si>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</si>
  <si>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</si>
  <si>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</si>
  <si>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</si>
  <si>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</si>
  <si>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</si>
  <si>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</si>
  <si>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</si>
  <si>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</si>
  <si>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</si>
  <si>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</si>
  <si>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</si>
  <si>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</si>
  <si>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</si>
  <si>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</si>
  <si>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</si>
  <si>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</si>
  <si>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</si>
  <si>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</si>
  <si>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</si>
  <si>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</si>
  <si>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</si>
  <si>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</si>
  <si>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</si>
  <si>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</si>
  <si>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</si>
  <si>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</si>
  <si>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</si>
  <si>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</si>
  <si>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</si>
  <si>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</si>
  <si>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</si>
  <si>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</si>
  <si>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</si>
  <si>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</si>
  <si>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</si>
  <si>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</si>
  <si>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</si>
  <si>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</si>
  <si>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</si>
  <si>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</si>
  <si>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</si>
  <si>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</si>
  <si>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</si>
  <si>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</si>
  <si>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</si>
  <si>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</si>
  <si>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</si>
  <si>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</si>
  <si>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</si>
  <si>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</si>
  <si>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</si>
  <si>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</si>
  <si>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</si>
  <si>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</si>
  <si>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</si>
  <si>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</si>
  <si>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</si>
  <si>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</si>
  <si>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</si>
  <si>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</si>
  <si>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</si>
  <si>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</si>
  <si>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</si>
  <si>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</si>
  <si>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</si>
  <si>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</si>
  <si>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</si>
  <si>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</si>
  <si>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</si>
  <si>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</si>
  <si>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</si>
  <si>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</si>
  <si>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</si>
  <si>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</si>
  <si>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</si>
  <si>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</si>
  <si>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</si>
  <si>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</si>
  <si>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</si>
  <si>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</si>
  <si>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</si>
  <si>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</si>
  <si>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</si>
  <si>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</si>
  <si>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</si>
  <si>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</si>
  <si>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</si>
  <si>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</si>
  <si>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</si>
  <si>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</si>
  <si>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</si>
  <si>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</si>
  <si>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</si>
  <si>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</si>
  <si>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</si>
  <si>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</si>
  <si>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</si>
  <si>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</si>
  <si>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</si>
  <si>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</si>
  <si>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</si>
  <si>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</si>
  <si>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</si>
  <si>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</si>
  <si>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</si>
  <si>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</si>
  <si>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</si>
  <si>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</si>
  <si>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</si>
  <si>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</si>
  <si>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</si>
  <si>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</si>
  <si>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</si>
  <si>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</si>
  <si>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</si>
  <si>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</si>
  <si>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</si>
  <si>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</si>
  <si>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</si>
  <si>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</si>
  <si>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</si>
  <si>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</si>
  <si>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</si>
  <si>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</si>
  <si>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</si>
  <si>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</si>
  <si>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</si>
  <si>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</si>
  <si>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</si>
  <si>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</si>
  <si>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</si>
  <si>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</si>
  <si>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</si>
  <si>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</si>
  <si>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</si>
  <si>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</si>
  <si>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</si>
  <si>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</si>
  <si>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</si>
  <si>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</si>
  <si>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</si>
  <si>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</si>
  <si>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</si>
  <si>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</si>
  <si>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</si>
  <si>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</si>
  <si>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</si>
  <si>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</si>
  <si>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</si>
  <si>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</si>
  <si>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</si>
  <si>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</si>
  <si>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</si>
  <si>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</si>
  <si>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</si>
  <si>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</si>
  <si>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</si>
  <si>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</si>
  <si>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</si>
  <si>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</si>
  <si>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</si>
  <si>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</si>
  <si>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</si>
  <si>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</si>
  <si>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</si>
  <si>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</si>
  <si>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</si>
  <si>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</si>
  <si>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</si>
  <si>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</si>
  <si>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</si>
  <si>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</si>
  <si>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</si>
  <si>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</si>
  <si>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</si>
  <si>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</si>
  <si>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</si>
  <si>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</si>
  <si>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</si>
  <si>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</si>
  <si>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</si>
  <si>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</si>
  <si>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</si>
  <si>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</si>
  <si>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</si>
  <si>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</si>
  <si>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</si>
  <si>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</si>
  <si>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</si>
  <si>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</si>
  <si>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</si>
  <si>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</si>
  <si>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</si>
  <si>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</si>
  <si>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</si>
  <si>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</si>
  <si>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</si>
  <si>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</si>
  <si>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</si>
  <si>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</si>
  <si>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</si>
  <si>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</si>
  <si>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</si>
  <si>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</si>
  <si>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</si>
  <si>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</si>
  <si>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</si>
  <si>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</si>
  <si>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</si>
  <si>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</si>
  <si>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</si>
  <si>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</si>
  <si>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</si>
  <si>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</si>
  <si>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</si>
  <si>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</si>
  <si>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</si>
  <si>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</si>
  <si>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</si>
  <si>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</si>
  <si>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</si>
  <si>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</si>
  <si>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</si>
  <si>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</si>
  <si>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</si>
  <si>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</si>
  <si>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</si>
  <si>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</si>
  <si>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</si>
  <si>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</si>
  <si>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</si>
  <si>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</si>
  <si>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</si>
  <si>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</si>
  <si>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</si>
  <si>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</si>
  <si>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</si>
  <si>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</si>
  <si>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</si>
  <si>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</si>
  <si>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</si>
  <si>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</si>
  <si>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</si>
  <si>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</si>
  <si>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</si>
  <si>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</si>
  <si>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</si>
  <si>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</si>
  <si>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</si>
  <si>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</si>
  <si>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</si>
  <si>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</si>
  <si>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</si>
  <si>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</si>
  <si>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</si>
  <si>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</si>
  <si>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</si>
  <si>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</si>
  <si>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</si>
  <si>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</si>
  <si>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</si>
  <si>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</si>
  <si>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</si>
  <si>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</si>
  <si>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</si>
  <si>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</si>
  <si>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</si>
  <si>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</si>
  <si>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</si>
  <si>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</si>
  <si>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</si>
  <si>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</si>
  <si>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</si>
  <si>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</si>
  <si>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</si>
  <si>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</si>
  <si>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</si>
  <si>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</si>
  <si>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</si>
  <si>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</si>
  <si>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</si>
  <si>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</si>
  <si>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</si>
  <si>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</si>
  <si>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</si>
  <si>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</si>
  <si>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</si>
  <si>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</si>
  <si>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</si>
  <si>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</si>
  <si>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</si>
  <si>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</si>
  <si>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</si>
  <si>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</si>
  <si>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</si>
  <si>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</si>
  <si>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</si>
  <si>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</si>
  <si>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</si>
  <si>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</si>
  <si>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</si>
  <si>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</si>
  <si>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</si>
  <si>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</si>
  <si>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</si>
  <si>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</si>
  <si>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</si>
  <si>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</si>
  <si>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</si>
  <si>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</si>
  <si>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</si>
  <si>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</si>
  <si>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</si>
  <si>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</si>
  <si>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</si>
  <si>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</si>
  <si>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</si>
  <si>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</si>
  <si>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</si>
  <si>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</si>
  <si>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</si>
  <si>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</si>
  <si>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</si>
  <si>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</si>
  <si>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</si>
  <si>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</si>
  <si>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</si>
  <si>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</si>
  <si>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</si>
  <si>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</si>
  <si>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</si>
  <si>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</si>
  <si>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</si>
  <si>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</si>
  <si>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</si>
  <si>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</si>
  <si>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</si>
  <si>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</si>
  <si>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</si>
  <si>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</si>
  <si>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</si>
  <si>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</si>
  <si>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</si>
  <si>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</si>
  <si>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</si>
  <si>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</si>
  <si>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</si>
  <si>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</si>
  <si>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</si>
  <si>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</si>
  <si>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</si>
  <si>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</si>
  <si>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</si>
  <si>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</si>
  <si>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</si>
  <si>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</si>
  <si>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</si>
  <si>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</si>
  <si>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</si>
  <si>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</si>
  <si>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</si>
  <si>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</si>
  <si>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</si>
  <si>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</si>
  <si>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</si>
  <si>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</si>
  <si>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</si>
  <si>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</si>
  <si>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</si>
  <si>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</si>
  <si>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</si>
  <si>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</si>
  <si>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</si>
  <si>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</si>
  <si>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</si>
  <si>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</si>
  <si>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</si>
  <si>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</si>
  <si>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</si>
  <si>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</si>
  <si>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</si>
  <si>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</si>
  <si>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</si>
  <si>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</si>
  <si>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</si>
  <si>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</si>
  <si>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</si>
  <si>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</si>
  <si>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</si>
  <si>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</si>
  <si>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</si>
  <si>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</si>
  <si>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</si>
  <si>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</si>
  <si>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</si>
  <si>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</si>
  <si>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</si>
  <si>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</si>
  <si>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</si>
  <si>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</si>
  <si>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</si>
  <si>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</si>
  <si>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</si>
  <si>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</si>
  <si>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</si>
  <si>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</si>
  <si>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</si>
  <si>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</si>
  <si>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</si>
  <si>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</si>
  <si>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</si>
  <si>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</si>
  <si>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</si>
  <si>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</si>
  <si>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</si>
  <si>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</si>
  <si>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</si>
  <si>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</si>
  <si>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</si>
  <si>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</si>
  <si>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</si>
  <si>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</si>
  <si>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</si>
  <si>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</si>
  <si>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</si>
  <si>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</si>
  <si>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</si>
  <si>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</si>
  <si>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</si>
  <si>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</si>
  <si>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</si>
  <si>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</si>
  <si>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</si>
  <si>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</si>
  <si>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</si>
  <si>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</si>
  <si>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</si>
  <si>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</si>
  <si>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</si>
  <si>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</si>
  <si>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</si>
  <si>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</si>
  <si>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</si>
  <si>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</si>
  <si>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</si>
  <si>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</si>
  <si>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</si>
  <si>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</si>
  <si>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</si>
  <si>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</si>
  <si>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</si>
  <si>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</si>
  <si>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</si>
  <si>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</si>
  <si>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</si>
  <si>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</si>
  <si>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</si>
  <si>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</si>
  <si>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</si>
  <si>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</si>
  <si>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</si>
  <si>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</si>
  <si>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</si>
  <si>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</si>
  <si>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</si>
  <si>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</si>
  <si>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</si>
  <si>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</si>
  <si>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</si>
  <si>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</si>
  <si>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</si>
  <si>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</si>
  <si>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</si>
  <si>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</si>
  <si>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</si>
  <si>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</si>
  <si>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</si>
  <si>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</si>
  <si>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</si>
  <si>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</si>
  <si>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</si>
  <si>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</si>
  <si>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</si>
  <si>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</si>
  <si>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</si>
  <si>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</si>
  <si>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</si>
  <si>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</si>
  <si>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</si>
  <si>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</si>
  <si>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</si>
  <si>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</si>
  <si>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</si>
  <si>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</si>
  <si>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</si>
  <si>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</si>
  <si>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</si>
  <si>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</si>
  <si>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</si>
  <si>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</si>
  <si>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</si>
  <si>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</si>
  <si>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</si>
  <si>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</si>
  <si>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</si>
  <si>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</si>
  <si>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</si>
  <si>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</si>
  <si>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</si>
  <si>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</si>
  <si>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</si>
  <si>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</si>
  <si>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</si>
  <si>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</si>
  <si>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</si>
  <si>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</si>
  <si>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</si>
  <si>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</si>
  <si>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</si>
  <si>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</si>
  <si>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</si>
  <si>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</si>
  <si>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</si>
  <si>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</si>
  <si>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</si>
  <si>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</si>
  <si>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</si>
  <si>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</si>
  <si>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</si>
  <si>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</si>
  <si>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</si>
  <si>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</si>
  <si>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</si>
  <si>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</si>
  <si>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</si>
  <si>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</si>
  <si>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</si>
  <si>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</si>
  <si>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</si>
  <si>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</si>
  <si>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</si>
  <si>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</si>
  <si>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</si>
  <si>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</si>
  <si>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</si>
  <si>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</si>
  <si>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</si>
  <si>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</si>
  <si>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</si>
  <si>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</si>
  <si>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</si>
  <si>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</si>
  <si>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</si>
  <si>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</si>
  <si>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</si>
  <si>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</si>
  <si>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</si>
  <si>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</si>
  <si>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</si>
  <si>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</si>
  <si>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</si>
  <si>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</si>
  <si>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</si>
  <si>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</si>
  <si>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</si>
  <si>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</si>
  <si>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</si>
  <si>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</si>
  <si>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</si>
  <si>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</si>
  <si>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</si>
  <si>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</si>
  <si>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</si>
  <si>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</si>
  <si>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</si>
  <si>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</si>
  <si>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</si>
  <si>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</si>
  <si>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</si>
  <si>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</si>
  <si>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</si>
  <si>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</si>
  <si>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</si>
  <si>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</si>
  <si>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</si>
  <si>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</si>
  <si>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</si>
  <si>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</si>
  <si>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</si>
  <si>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</si>
  <si>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</si>
  <si>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</si>
  <si>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</si>
  <si>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</si>
  <si>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</si>
  <si>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</si>
  <si>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</si>
  <si>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</si>
  <si>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</si>
  <si>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</si>
  <si>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</si>
  <si>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</si>
  <si>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</si>
  <si>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</si>
  <si>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</si>
  <si>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</si>
  <si>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</si>
  <si>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</si>
  <si>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</si>
  <si>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</si>
  <si>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</si>
  <si>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</si>
  <si>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</si>
  <si>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</si>
  <si>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</si>
  <si>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</si>
  <si>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</si>
  <si>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</si>
  <si>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</si>
  <si>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</si>
  <si>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</si>
  <si>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</si>
  <si>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</si>
  <si>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</si>
  <si>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</si>
  <si>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</si>
  <si>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</si>
  <si>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</si>
  <si>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</si>
  <si>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</si>
  <si>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</si>
  <si>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</si>
  <si>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</si>
  <si>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</si>
  <si>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</si>
  <si>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</si>
  <si>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</si>
  <si>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</si>
  <si>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</si>
  <si>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</si>
  <si>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</si>
  <si>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</si>
  <si>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</si>
  <si>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</si>
  <si>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</si>
  <si>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</si>
  <si>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</si>
  <si>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</si>
  <si>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</si>
  <si>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</si>
  <si>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</si>
  <si>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</si>
  <si>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</si>
  <si>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</si>
  <si>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</si>
  <si>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</si>
  <si>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</si>
  <si>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</si>
  <si>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</si>
  <si>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</si>
  <si>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</si>
  <si>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</si>
  <si>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</si>
  <si>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</si>
  <si>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</si>
  <si>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</si>
  <si>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</si>
  <si>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</si>
  <si>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</si>
  <si>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</si>
  <si>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</si>
  <si>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</si>
  <si>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</si>
  <si>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</si>
  <si>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</si>
  <si>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</si>
  <si>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</si>
  <si>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</si>
  <si>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</si>
  <si>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</si>
  <si>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</si>
  <si>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</si>
  <si>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</si>
  <si>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</si>
  <si>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</si>
  <si>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</si>
  <si>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</si>
  <si>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</si>
  <si>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</si>
  <si>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</si>
  <si>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</si>
  <si>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</si>
  <si>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</si>
  <si>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</si>
  <si>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</si>
  <si>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</si>
  <si>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</si>
  <si>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</si>
  <si>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</si>
  <si>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</si>
  <si>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</si>
  <si>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</si>
  <si>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</si>
  <si>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</si>
  <si>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</si>
  <si>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</si>
  <si>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</si>
  <si>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</si>
  <si>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</si>
  <si>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</si>
  <si>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</si>
  <si>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</si>
  <si>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</si>
  <si>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</si>
  <si>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</si>
  <si>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</si>
  <si>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</si>
  <si>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</si>
  <si>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</si>
  <si>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</si>
  <si>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</si>
  <si>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</si>
  <si>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</si>
  <si>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</si>
  <si>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</si>
  <si>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</si>
  <si>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</si>
  <si>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</si>
  <si>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</si>
  <si>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</si>
  <si>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</si>
  <si>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</si>
  <si>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</si>
  <si>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</si>
  <si>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</si>
  <si>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</si>
  <si>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</si>
  <si>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</si>
  <si>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</si>
  <si>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</si>
  <si>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</si>
  <si>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</si>
  <si>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</si>
  <si>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</si>
  <si>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</si>
  <si>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</si>
  <si>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</si>
  <si>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</si>
  <si>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</si>
  <si>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</si>
  <si>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</si>
  <si>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</si>
  <si>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</si>
  <si>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</si>
  <si>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</si>
  <si>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</si>
  <si>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</si>
  <si>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</si>
  <si>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</si>
  <si>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</si>
  <si>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</si>
  <si>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</si>
  <si>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</si>
  <si>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</si>
  <si>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</si>
  <si>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</si>
  <si>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</si>
  <si>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</si>
  <si>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</si>
  <si>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</si>
  <si>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</si>
  <si>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</si>
  <si>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</si>
  <si>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</si>
  <si>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</si>
  <si>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</si>
  <si>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</si>
  <si>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</si>
  <si>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</si>
  <si>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</si>
  <si>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</si>
  <si>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</si>
  <si>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</si>
  <si>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</si>
  <si>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</si>
  <si>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</si>
  <si>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</si>
  <si>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</si>
  <si>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</si>
  <si>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</si>
  <si>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</si>
  <si>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</si>
  <si>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</si>
  <si>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</si>
  <si>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</si>
  <si>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</si>
  <si>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</si>
  <si>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</si>
  <si>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</si>
  <si>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</si>
  <si>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</si>
  <si>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</si>
  <si>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</si>
  <si>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</si>
  <si>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</si>
  <si>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</si>
  <si>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</si>
  <si>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</si>
  <si>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</si>
  <si>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</si>
  <si>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</si>
  <si>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</si>
  <si>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</si>
  <si>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</si>
  <si>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</si>
  <si>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</si>
  <si>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</si>
  <si>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</si>
  <si>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</si>
  <si>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</si>
  <si>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</si>
  <si>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</si>
  <si>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</si>
  <si>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</si>
  <si>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</si>
  <si>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</si>
  <si>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</si>
  <si>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</si>
  <si>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</si>
  <si>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</si>
  <si>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</si>
  <si>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</si>
  <si>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</si>
  <si>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</si>
  <si>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</si>
  <si>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</si>
  <si>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</si>
  <si>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</si>
  <si>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</si>
  <si>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</si>
  <si>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</si>
  <si>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</si>
  <si>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</si>
  <si>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</si>
  <si>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</si>
  <si>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</si>
  <si>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</si>
  <si>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</si>
  <si>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</si>
  <si>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</si>
  <si>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</si>
  <si>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</si>
  <si>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</si>
  <si>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</si>
  <si>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</si>
  <si>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</si>
  <si>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</si>
  <si>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</si>
  <si>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</si>
  <si>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</si>
  <si>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</si>
  <si>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</si>
  <si>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</si>
  <si>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</si>
  <si>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</si>
  <si>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</si>
  <si>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</si>
  <si>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</si>
  <si>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</si>
  <si>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</si>
  <si>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</si>
  <si>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</si>
  <si>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</si>
  <si>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</si>
  <si>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</si>
  <si>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</si>
  <si>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</si>
  <si>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</si>
  <si>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</si>
  <si>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</si>
  <si>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</si>
  <si>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</si>
  <si>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</si>
  <si>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</si>
  <si>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</si>
  <si>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</si>
  <si>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</si>
  <si>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</si>
  <si>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</si>
  <si>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</si>
  <si>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</si>
  <si>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</si>
  <si>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</si>
  <si>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</si>
  <si>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</si>
  <si>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</si>
  <si>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</si>
  <si>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</si>
  <si>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</si>
  <si>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</si>
  <si>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</si>
  <si>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</si>
  <si>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</si>
  <si>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</si>
  <si>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</si>
  <si>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</si>
  <si>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</si>
  <si>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</si>
  <si>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</si>
  <si>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</si>
  <si>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</si>
  <si>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</si>
  <si>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</si>
  <si>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</si>
  <si>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</si>
  <si>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</si>
  <si>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</si>
  <si>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</si>
  <si>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</si>
  <si>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</si>
  <si>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</si>
  <si>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</si>
  <si>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</si>
  <si>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</si>
  <si>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</si>
  <si>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</si>
  <si>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</si>
  <si>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</si>
  <si>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</si>
  <si>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</si>
  <si>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</si>
  <si>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</si>
  <si>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</si>
  <si>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</si>
  <si>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</si>
  <si>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</si>
  <si>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</si>
  <si>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</si>
  <si>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</si>
  <si>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</si>
  <si>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</si>
  <si>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</si>
  <si>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</si>
  <si>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</si>
  <si>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</si>
  <si>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</si>
  <si>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</si>
  <si>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</si>
  <si>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</si>
  <si>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</si>
  <si>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</si>
  <si>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</si>
  <si>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</si>
  <si>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</si>
  <si>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</si>
  <si>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</si>
  <si>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</si>
  <si>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</si>
  <si>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</si>
  <si>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</si>
  <si>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</si>
  <si>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</si>
  <si>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</si>
  <si>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</si>
  <si>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</si>
  <si>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</si>
  <si>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</si>
  <si>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</si>
  <si>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</si>
  <si>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</si>
  <si>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</si>
  <si>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</si>
  <si>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</si>
  <si>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</si>
  <si>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</si>
  <si>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</si>
  <si>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</si>
  <si>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</si>
  <si>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</si>
  <si>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</si>
  <si>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</si>
  <si>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</si>
  <si>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</si>
  <si>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</si>
  <si>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</si>
  <si>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</si>
  <si>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</si>
  <si>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</si>
  <si>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</si>
  <si>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</si>
  <si>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</si>
  <si>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</si>
  <si>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</si>
  <si>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</si>
  <si>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</si>
  <si>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</si>
  <si>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</si>
  <si>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</si>
  <si>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</si>
  <si>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</si>
  <si>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</si>
  <si>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</si>
  <si>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</si>
  <si>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</si>
  <si>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</si>
  <si>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</si>
  <si>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</si>
  <si>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</si>
  <si>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</si>
  <si>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</si>
  <si>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</si>
  <si>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</si>
  <si>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</si>
  <si>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</si>
  <si>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</si>
  <si>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</si>
  <si>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</si>
  <si>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</si>
  <si>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</si>
  <si>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</si>
  <si>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</si>
  <si>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</si>
  <si>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</si>
  <si>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</si>
  <si>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</si>
  <si>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</si>
  <si>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</si>
  <si>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</si>
  <si>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</si>
  <si>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</si>
  <si>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</si>
  <si>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</si>
  <si>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</si>
  <si>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</si>
  <si>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</si>
  <si>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</si>
  <si>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</si>
  <si>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</si>
  <si>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</si>
  <si>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</si>
  <si>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</si>
  <si>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</si>
  <si>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</si>
  <si>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</si>
  <si>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</si>
  <si>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</si>
  <si>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</si>
  <si>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</si>
  <si>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</si>
  <si>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</si>
  <si>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</si>
  <si>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</si>
  <si>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</si>
  <si>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</si>
  <si>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</si>
  <si>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</si>
  <si>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</si>
  <si>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</si>
  <si>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</si>
  <si>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</si>
  <si>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</si>
  <si>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</si>
  <si>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</si>
  <si>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</si>
  <si>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</si>
  <si>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</si>
  <si>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</si>
  <si>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</si>
  <si>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</si>
  <si>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</si>
  <si>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</si>
  <si>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</si>
  <si>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</si>
  <si>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</si>
  <si>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</si>
  <si>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</si>
  <si>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</si>
  <si>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</si>
  <si>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</si>
  <si>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</si>
  <si>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</si>
  <si>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</si>
  <si>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</si>
  <si>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</si>
  <si>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</si>
  <si>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</si>
  <si>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</si>
  <si>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</si>
  <si>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</si>
  <si>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</si>
  <si>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</si>
  <si>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</si>
  <si>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</si>
  <si>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</si>
  <si>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</si>
  <si>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</si>
  <si>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</si>
  <si>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</si>
  <si>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</si>
  <si>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</si>
  <si>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</si>
  <si>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</si>
  <si>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</si>
  <si>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</si>
  <si>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</si>
  <si>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</si>
  <si>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</si>
  <si>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</si>
  <si>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</si>
  <si>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</si>
  <si>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</si>
  <si>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</si>
  <si>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</si>
  <si>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</si>
  <si>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</si>
  <si>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</si>
  <si>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</si>
  <si>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</si>
  <si>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</si>
  <si>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</si>
  <si>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</si>
  <si>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</si>
  <si>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</si>
  <si>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</si>
  <si>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</si>
  <si>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</si>
  <si>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</si>
  <si>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</si>
  <si>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</si>
  <si>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</si>
  <si>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</si>
  <si>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</si>
  <si>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</si>
  <si>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</si>
  <si>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</si>
  <si>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</si>
  <si>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</si>
  <si>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</si>
  <si>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</si>
  <si>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</si>
  <si>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</si>
  <si>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</si>
  <si>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</si>
  <si>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</si>
  <si>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</si>
  <si>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</si>
  <si>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</si>
  <si>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</si>
  <si>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</si>
  <si>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</si>
  <si>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</si>
  <si>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</si>
  <si>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</si>
  <si>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</si>
  <si>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</si>
  <si>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</si>
  <si>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</si>
  <si>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</si>
  <si>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</si>
  <si>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</si>
  <si>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</si>
  <si>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</si>
  <si>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</si>
  <si>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</si>
  <si>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</si>
  <si>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</si>
  <si>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</si>
  <si>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</si>
  <si>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</si>
  <si>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</si>
  <si>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</si>
  <si>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</si>
  <si>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</si>
  <si>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</si>
  <si>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</si>
  <si>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</si>
  <si>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</si>
  <si>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</si>
  <si>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</si>
  <si>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</si>
  <si>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</si>
  <si>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</si>
  <si>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</si>
  <si>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</si>
  <si>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</si>
  <si>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</si>
  <si>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</si>
  <si>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</si>
  <si>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</si>
  <si>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</si>
  <si>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</si>
  <si>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</si>
  <si>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</si>
  <si>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</si>
  <si>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</si>
  <si>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</si>
  <si>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</si>
  <si>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</si>
  <si>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</si>
  <si>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</si>
  <si>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</si>
  <si>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</si>
  <si>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</si>
  <si>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</si>
  <si>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</si>
  <si>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</si>
  <si>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</si>
  <si>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</si>
  <si>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</si>
  <si>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</si>
  <si>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</si>
  <si>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</si>
  <si>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</si>
  <si>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</si>
  <si>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</si>
  <si>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</si>
  <si>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</si>
  <si>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</si>
  <si>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</si>
  <si>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</si>
  <si>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</si>
  <si>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</si>
  <si>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</si>
  <si>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</si>
  <si>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</si>
  <si>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</si>
  <si>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</si>
  <si>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</si>
  <si>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</si>
  <si>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</si>
  <si>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</si>
  <si>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</si>
  <si>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</si>
  <si>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</si>
  <si>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</si>
  <si>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</si>
  <si>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</si>
  <si>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</si>
  <si>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</si>
  <si>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</si>
  <si>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</si>
  <si>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</si>
  <si>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</si>
  <si>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</si>
  <si>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</si>
  <si>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</si>
  <si>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</si>
  <si>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</si>
  <si>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</si>
  <si>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</si>
  <si>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</si>
  <si>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</si>
  <si>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</si>
  <si>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</si>
  <si>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</si>
  <si>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</si>
  <si>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</si>
  <si>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</si>
  <si>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</si>
  <si>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</si>
  <si>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</si>
  <si>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</si>
  <si>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</si>
  <si>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</si>
  <si>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</si>
  <si>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</si>
  <si>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</si>
  <si>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</si>
  <si>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</si>
  <si>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</si>
  <si>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</si>
  <si>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</si>
  <si>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</si>
  <si>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</si>
  <si>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</si>
  <si>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</si>
  <si>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</si>
  <si>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</si>
  <si>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</si>
  <si>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</si>
  <si>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</si>
  <si>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</si>
  <si>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</si>
  <si>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</si>
  <si>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</si>
  <si>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</si>
  <si>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</si>
  <si>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</si>
  <si>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</si>
  <si>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</si>
  <si>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</si>
  <si>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</si>
  <si>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</si>
  <si>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</si>
  <si>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</si>
  <si>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</si>
  <si>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</si>
  <si>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</si>
  <si>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</si>
  <si>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</si>
  <si>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</si>
  <si>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</si>
  <si>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</si>
  <si>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</si>
  <si>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</si>
  <si>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</si>
  <si>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</si>
  <si>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</si>
  <si>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</si>
  <si>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</si>
  <si>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</si>
  <si>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</si>
  <si>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</si>
  <si>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</si>
  <si>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</si>
  <si>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</si>
  <si>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</si>
  <si>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</si>
  <si>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</si>
  <si>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</si>
  <si>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</si>
  <si>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</si>
  <si>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</si>
  <si>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</si>
  <si>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</si>
  <si>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</si>
  <si>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</si>
  <si>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</si>
  <si>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</si>
  <si>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</si>
  <si>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</si>
  <si>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</si>
  <si>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</si>
  <si>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</si>
  <si>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</si>
  <si>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</si>
  <si>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</si>
  <si>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</si>
  <si>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</si>
  <si>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</si>
  <si>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</si>
  <si>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</si>
  <si>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</si>
  <si>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</si>
  <si>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</si>
  <si>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</si>
  <si>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</si>
  <si>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</si>
  <si>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</si>
  <si>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</si>
  <si>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</si>
  <si>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</si>
  <si>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</si>
  <si>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</si>
  <si>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</si>
  <si>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</si>
  <si>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</si>
  <si>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</si>
  <si>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</si>
  <si>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</si>
  <si>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</si>
  <si>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</si>
  <si>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</si>
  <si>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</si>
  <si>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</si>
  <si>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</si>
  <si>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</si>
  <si>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</si>
  <si>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</si>
  <si>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</si>
  <si>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</si>
  <si>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</si>
  <si>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</si>
  <si>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</si>
  <si>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</si>
  <si>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</si>
  <si>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</si>
  <si>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</si>
  <si>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</si>
  <si>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</si>
  <si>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</si>
  <si>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</si>
  <si>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</si>
  <si>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</si>
  <si>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</si>
  <si>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</si>
  <si>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</si>
  <si>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</si>
  <si>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</si>
  <si>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</si>
  <si>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</si>
  <si>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</si>
  <si>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</si>
  <si>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</si>
  <si>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</si>
  <si>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</si>
  <si>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</si>
  <si>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</si>
  <si>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</si>
  <si>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</si>
  <si>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</si>
  <si>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</si>
  <si>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</si>
  <si>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</si>
  <si>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</si>
  <si>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</si>
  <si>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</si>
  <si>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</si>
  <si>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</si>
  <si>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</si>
  <si>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</si>
  <si>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</si>
  <si>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</si>
  <si>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</si>
  <si>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</si>
  <si>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</si>
  <si>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</si>
  <si>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</si>
  <si>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</si>
  <si>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</si>
  <si>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</si>
  <si>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</si>
  <si>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</si>
  <si>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</si>
  <si>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</si>
  <si>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</si>
  <si>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</si>
  <si>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</si>
  <si>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</si>
  <si>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</si>
  <si>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</si>
  <si>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</si>
  <si>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</si>
  <si>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</si>
  <si>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</si>
  <si>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</si>
  <si>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</si>
  <si>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</si>
  <si>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</si>
  <si>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</si>
  <si>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</si>
  <si>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</si>
  <si>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</si>
  <si>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</si>
  <si>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</si>
  <si>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</si>
  <si>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</si>
  <si>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</si>
  <si>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</si>
  <si>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</si>
  <si>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</si>
  <si>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</si>
  <si>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</si>
  <si>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</si>
  <si>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</si>
  <si>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</si>
  <si>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</si>
  <si>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</si>
  <si>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</si>
  <si>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</si>
  <si>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</si>
  <si>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</si>
  <si>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</si>
  <si>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</si>
  <si>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</si>
  <si>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</si>
  <si>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</si>
  <si>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</si>
  <si>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</si>
  <si>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</si>
  <si>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</si>
  <si>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</si>
  <si>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</si>
  <si>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</si>
  <si>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</si>
  <si>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</si>
  <si>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</si>
  <si>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</si>
  <si>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</si>
  <si>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</si>
  <si>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</si>
  <si>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</si>
  <si>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</si>
  <si>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</si>
  <si>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</si>
  <si>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</si>
  <si>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</si>
  <si>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</si>
  <si>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</si>
  <si>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</si>
  <si>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</si>
  <si>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</si>
  <si>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</si>
  <si>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</si>
  <si>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</si>
  <si>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</si>
  <si>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</si>
  <si>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</si>
  <si>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</si>
  <si>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</si>
  <si>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</si>
  <si>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</si>
  <si>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</si>
  <si>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</si>
  <si>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</si>
  <si>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</si>
  <si>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</si>
  <si>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</si>
  <si>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</si>
  <si>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</si>
  <si>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</si>
  <si>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</si>
  <si>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</si>
  <si>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</si>
  <si>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</si>
  <si>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</si>
  <si>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</si>
  <si>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</si>
  <si>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</si>
  <si>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</si>
  <si>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</si>
  <si>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</si>
  <si>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</si>
  <si>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</si>
  <si>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</si>
  <si>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</si>
  <si>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</si>
  <si>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</si>
  <si>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</si>
  <si>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</si>
  <si>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</si>
  <si>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</si>
  <si>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</si>
  <si>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</si>
  <si>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</si>
  <si>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</si>
  <si>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</si>
  <si>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</si>
  <si>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</si>
  <si>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</si>
  <si>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</si>
  <si>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</si>
  <si>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</si>
  <si>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</si>
  <si>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</si>
  <si>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</si>
  <si>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</si>
  <si>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</si>
  <si>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</si>
  <si>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</si>
  <si>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</si>
  <si>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</si>
  <si>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</si>
  <si>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</si>
  <si>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</si>
  <si>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</si>
  <si>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</si>
  <si>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</si>
  <si>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</si>
  <si>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</si>
  <si>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</si>
  <si>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</si>
  <si>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</si>
  <si>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</si>
  <si>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</si>
  <si>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</si>
  <si>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</si>
  <si>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</si>
  <si>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</si>
  <si>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</si>
  <si>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</si>
  <si>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</si>
  <si>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</si>
  <si>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</si>
  <si>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</si>
  <si>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</si>
  <si>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</si>
  <si>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</si>
  <si>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</si>
  <si>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</si>
  <si>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</si>
  <si>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</si>
  <si>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</si>
  <si>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</si>
  <si>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</si>
  <si>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</si>
  <si>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</si>
  <si>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</si>
  <si>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</si>
  <si>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</si>
  <si>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</si>
  <si>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</si>
  <si>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</si>
  <si>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</si>
  <si>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</si>
  <si>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</si>
  <si>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</si>
  <si>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</si>
  <si>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</si>
  <si>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</si>
  <si>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</si>
  <si>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</si>
  <si>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</si>
  <si>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</si>
  <si>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</si>
  <si>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</si>
  <si>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</si>
  <si>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</si>
  <si>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</si>
  <si>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</si>
  <si>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</si>
  <si>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</si>
  <si>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</si>
  <si>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</si>
  <si>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</si>
  <si>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</si>
  <si>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</si>
  <si>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</si>
  <si>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</si>
  <si>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</si>
  <si>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</si>
  <si>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</si>
  <si>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</si>
  <si>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</si>
  <si>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</si>
  <si>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</si>
  <si>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</si>
  <si>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</si>
  <si>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</si>
  <si>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</si>
  <si>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</si>
  <si>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</si>
  <si>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</si>
  <si>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</si>
  <si>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</si>
  <si>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</si>
  <si>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</si>
  <si>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</si>
  <si>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</si>
  <si>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</si>
  <si>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</si>
  <si>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</si>
  <si>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</si>
  <si>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</si>
  <si>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</si>
  <si>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</si>
  <si>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</si>
  <si>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</si>
  <si>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</si>
  <si>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</si>
  <si>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</si>
  <si>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</si>
  <si>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</si>
  <si>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</si>
  <si>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</si>
  <si>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</si>
  <si>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</si>
  <si>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</si>
  <si>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</si>
  <si>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</si>
  <si>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</si>
  <si>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</si>
  <si>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</si>
  <si>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</si>
  <si>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</si>
  <si>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</si>
  <si>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</si>
  <si>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</si>
  <si>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</si>
  <si>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</si>
  <si>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</si>
  <si>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</si>
  <si>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</si>
  <si>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</si>
  <si>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</si>
  <si>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</si>
  <si>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</si>
  <si>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</si>
  <si>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</si>
  <si>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</si>
  <si>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</si>
  <si>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</si>
  <si>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</si>
  <si>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</si>
  <si>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</si>
  <si>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</si>
  <si>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</si>
  <si>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</si>
  <si>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</si>
  <si>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</si>
  <si>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</si>
  <si>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</si>
  <si>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</si>
  <si>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</si>
  <si>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</si>
  <si>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</si>
  <si>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</si>
  <si>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</si>
  <si>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</si>
  <si>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</si>
  <si>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</si>
  <si>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</si>
  <si>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</si>
  <si>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</si>
  <si>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</si>
  <si>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</si>
  <si>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</si>
  <si>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</si>
  <si>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</si>
  <si>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</si>
  <si>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</si>
  <si>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</si>
  <si>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</si>
  <si>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</si>
  <si>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</si>
  <si>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</si>
  <si>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</si>
  <si>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</si>
  <si>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</si>
  <si>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</si>
  <si>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</si>
  <si>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</si>
  <si>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</si>
  <si>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</si>
  <si>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</si>
  <si>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</si>
  <si>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</si>
  <si>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</si>
  <si>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</si>
  <si>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</si>
  <si>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</si>
  <si>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</si>
  <si>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</si>
  <si>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</si>
  <si>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</si>
  <si>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</si>
  <si>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</si>
  <si>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</si>
  <si>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</si>
  <si>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</si>
  <si>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</si>
  <si>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</si>
  <si>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</si>
  <si>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</si>
  <si>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</si>
  <si>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</si>
  <si>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</si>
  <si>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</si>
  <si>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</si>
  <si>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</si>
  <si>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</si>
  <si>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</si>
  <si>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</si>
  <si>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</si>
  <si>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</si>
  <si>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</si>
  <si>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</si>
  <si>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</si>
  <si>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</si>
  <si>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</si>
  <si>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</si>
  <si>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</si>
  <si>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</si>
  <si>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</si>
  <si>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</si>
  <si>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</si>
  <si>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</si>
  <si>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</si>
  <si>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</si>
  <si>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</si>
  <si>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</si>
  <si>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</si>
  <si>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</si>
  <si>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</si>
  <si>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</si>
  <si>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</si>
  <si>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</si>
  <si>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</si>
  <si>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</si>
  <si>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</si>
  <si>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</si>
  <si>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</si>
  <si>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</si>
  <si>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</si>
  <si>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</si>
  <si>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</si>
  <si>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</si>
  <si>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</si>
  <si>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</si>
  <si>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</si>
  <si>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</si>
  <si>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</si>
  <si>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</si>
  <si>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</si>
  <si>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</si>
  <si>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</si>
  <si>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</si>
  <si>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</si>
  <si>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</si>
  <si>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</si>
  <si>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</si>
  <si>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</si>
  <si>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</si>
  <si>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</si>
  <si>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</si>
  <si>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</si>
  <si>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</si>
  <si>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</si>
  <si>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</si>
  <si>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</si>
  <si>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</si>
  <si>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</si>
  <si>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</si>
  <si>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</si>
  <si>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</si>
  <si>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</si>
  <si>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</si>
  <si>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</si>
  <si>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</si>
  <si>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</si>
  <si>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</si>
  <si>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</si>
  <si>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</si>
  <si>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</si>
  <si>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</si>
  <si>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</si>
  <si>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</si>
  <si>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</si>
  <si>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</si>
  <si>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</si>
  <si>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</si>
  <si>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</si>
  <si>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</si>
  <si>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</si>
  <si>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</si>
  <si>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</si>
  <si>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</si>
  <si>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</si>
  <si>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</si>
  <si>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</si>
  <si>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</si>
  <si>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</si>
  <si>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</si>
  <si>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</si>
  <si>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</si>
  <si>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</si>
  <si>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</si>
  <si>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</si>
  <si>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</si>
  <si>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</si>
  <si>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</si>
  <si>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</si>
  <si>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</si>
  <si>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</si>
  <si>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</si>
  <si>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</si>
  <si>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</si>
  <si>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</si>
  <si>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</si>
  <si>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</si>
  <si>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</si>
  <si>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</si>
  <si>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</si>
  <si>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</si>
  <si>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</si>
  <si>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</si>
  <si>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</si>
  <si>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</si>
  <si>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</si>
  <si>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</si>
  <si>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</si>
  <si>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</si>
  <si>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</si>
  <si>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</si>
  <si>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</si>
  <si>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</si>
  <si>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</si>
  <si>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</si>
  <si>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</si>
  <si>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</si>
  <si>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</si>
  <si>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</si>
  <si>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</si>
  <si>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</si>
  <si>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</si>
  <si>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</si>
  <si>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</si>
  <si>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</si>
  <si>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</si>
  <si>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</si>
  <si>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</si>
  <si>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</si>
  <si>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</si>
  <si>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</si>
  <si>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</si>
  <si>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</si>
  <si>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</si>
  <si>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</si>
  <si>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</si>
  <si>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</si>
  <si>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</si>
  <si>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</si>
  <si>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</si>
  <si>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</si>
  <si>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</si>
  <si>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</si>
  <si>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</si>
  <si>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</si>
  <si>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</si>
  <si>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</si>
  <si>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</si>
  <si>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</si>
  <si>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</si>
  <si>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</si>
  <si>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</si>
  <si>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</si>
  <si>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</si>
  <si>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</si>
  <si>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</si>
  <si>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</si>
  <si>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</si>
  <si>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</si>
  <si>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</si>
  <si>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</si>
  <si>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</si>
  <si>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</si>
  <si>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</si>
  <si>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</si>
  <si>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</si>
  <si>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</si>
  <si>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</si>
  <si>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</si>
  <si>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</si>
  <si>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</si>
  <si>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</si>
  <si>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</si>
  <si>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</si>
  <si>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</si>
  <si>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</si>
  <si>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</si>
  <si>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</si>
  <si>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</si>
  <si>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</si>
  <si>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</si>
  <si>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</si>
  <si>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</si>
  <si>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</si>
  <si>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</si>
  <si>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</si>
  <si>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</si>
  <si>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</si>
  <si>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</si>
  <si>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</si>
  <si>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</si>
  <si>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</si>
  <si>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</si>
  <si>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</si>
  <si>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</si>
  <si>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</si>
  <si>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</si>
  <si>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</si>
  <si>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</si>
  <si>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</si>
  <si>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</si>
  <si>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</si>
  <si>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</si>
  <si>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</si>
  <si>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</si>
  <si>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</si>
  <si>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</si>
  <si>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</si>
  <si>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</si>
  <si>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</si>
  <si>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</si>
  <si>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</si>
  <si>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</si>
  <si>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</si>
  <si>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</si>
  <si>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</si>
  <si>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</si>
  <si>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</si>
  <si>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</si>
  <si>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</si>
  <si>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</si>
  <si>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</si>
  <si>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</si>
  <si>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</si>
  <si>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</si>
  <si>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</si>
  <si>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</si>
  <si>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</si>
  <si>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</si>
  <si>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</si>
  <si>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</si>
  <si>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</si>
  <si>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</si>
  <si>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</si>
  <si>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</si>
  <si>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</si>
  <si>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</si>
  <si>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</si>
  <si>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</si>
  <si>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</si>
  <si>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</si>
  <si>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</si>
  <si>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</si>
  <si>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</si>
  <si>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</si>
  <si>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</si>
  <si>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</si>
  <si>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</si>
  <si>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</si>
  <si>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</si>
  <si>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</si>
  <si>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</si>
  <si>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</si>
  <si>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</si>
  <si>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</si>
  <si>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</si>
  <si>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</si>
  <si>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</si>
  <si>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</si>
  <si>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</si>
  <si>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</si>
  <si>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</si>
  <si>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</si>
  <si>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</si>
  <si>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</si>
  <si>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</si>
  <si>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</si>
  <si>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</si>
  <si>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</si>
  <si>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</si>
  <si>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</si>
  <si>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</si>
  <si>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</si>
  <si>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</si>
  <si>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</si>
  <si>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</si>
  <si>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</si>
  <si>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</si>
  <si>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</si>
  <si>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</si>
  <si>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</si>
  <si>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</si>
  <si>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</si>
  <si>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</si>
  <si>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</si>
  <si>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</si>
  <si>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</si>
  <si>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</si>
  <si>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</si>
  <si>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</si>
  <si>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</si>
  <si>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</si>
  <si>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</si>
  <si>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</si>
  <si>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</si>
  <si>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</si>
  <si>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</si>
  <si>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</si>
  <si>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</si>
  <si>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</si>
  <si>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</si>
  <si>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</si>
  <si>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</si>
  <si>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</si>
  <si>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</si>
  <si>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</si>
  <si>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</si>
  <si>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</si>
  <si>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</si>
  <si>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</si>
  <si>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</si>
  <si>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</si>
  <si>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</si>
  <si>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</si>
  <si>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</si>
  <si>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</si>
  <si>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</si>
  <si>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</si>
  <si>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</si>
  <si>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</si>
  <si>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</si>
  <si>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</si>
  <si>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</si>
  <si>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</si>
  <si>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</si>
  <si>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</si>
  <si>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</si>
  <si>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</si>
  <si>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</si>
  <si>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</si>
  <si>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</si>
  <si>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</si>
  <si>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</si>
  <si>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</si>
  <si>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</si>
  <si>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</si>
  <si>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</si>
  <si>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</si>
  <si>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</si>
  <si>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</si>
  <si>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</si>
  <si>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</si>
  <si>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</si>
  <si>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</si>
  <si>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</si>
  <si>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</si>
  <si>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</si>
  <si>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</si>
  <si>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</si>
  <si>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</si>
  <si>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</si>
  <si>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</si>
  <si>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</si>
  <si>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</si>
  <si>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</si>
  <si>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</si>
  <si>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</si>
  <si>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</si>
  <si>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</si>
  <si>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</si>
  <si>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</si>
  <si>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</si>
  <si>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</si>
  <si>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</si>
  <si>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</si>
  <si>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</si>
  <si>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</si>
  <si>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</si>
  <si>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</si>
  <si>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</si>
  <si>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</si>
  <si>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</si>
  <si>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</si>
  <si>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</si>
  <si>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</si>
  <si>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</si>
  <si>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</si>
  <si>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</si>
  <si>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</si>
  <si>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</si>
  <si>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</si>
  <si>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</si>
  <si>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</si>
  <si>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</si>
  <si>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</si>
  <si>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</si>
  <si>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</si>
  <si>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</si>
  <si>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</si>
  <si>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</si>
  <si>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</si>
  <si>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</si>
  <si>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</si>
  <si>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</si>
  <si>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</si>
  <si>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</si>
  <si>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</si>
  <si>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</si>
  <si>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</si>
  <si>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</si>
  <si>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</si>
  <si>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</si>
  <si>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</si>
  <si>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</si>
  <si>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</si>
  <si>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</si>
  <si>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</si>
  <si>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</si>
  <si>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</si>
  <si>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</si>
  <si>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</si>
  <si>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</si>
  <si>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</si>
  <si>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</si>
  <si>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</si>
  <si>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</si>
  <si>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</si>
  <si>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</si>
  <si>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</si>
  <si>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</si>
  <si>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</si>
  <si>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</si>
  <si>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</si>
  <si>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</si>
  <si>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</si>
  <si>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</si>
  <si>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</si>
  <si>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</si>
  <si>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</si>
  <si>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</si>
  <si>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</si>
  <si>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</si>
  <si>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</si>
  <si>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</si>
  <si>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</si>
  <si>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</si>
  <si>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</si>
  <si>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</si>
  <si>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</si>
  <si>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</si>
  <si>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</si>
  <si>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</si>
  <si>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</si>
  <si>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</si>
  <si>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</si>
  <si>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</si>
  <si>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</si>
  <si>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</si>
  <si>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</si>
  <si>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</si>
  <si>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</si>
  <si>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</si>
  <si>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</si>
  <si>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</si>
  <si>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</si>
  <si>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</si>
  <si>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</si>
  <si>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</si>
  <si>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</si>
  <si>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</si>
  <si>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</si>
  <si>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</si>
  <si>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</si>
  <si>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</si>
  <si>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</si>
  <si>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</si>
  <si>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</si>
  <si>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</si>
  <si>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</si>
  <si>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</si>
  <si>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</si>
  <si>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</si>
  <si>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</si>
  <si>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</si>
  <si>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</si>
  <si>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</si>
  <si>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</si>
  <si>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</si>
  <si>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</si>
  <si>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</si>
  <si>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</si>
  <si>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</si>
  <si>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</si>
  <si>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</si>
  <si>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</si>
  <si>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</si>
  <si>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</si>
  <si>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</si>
  <si>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</si>
  <si>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</si>
  <si>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</si>
  <si>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</si>
  <si>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</si>
  <si>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</si>
  <si>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</si>
  <si>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</si>
  <si>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</si>
  <si>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</si>
  <si>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</si>
  <si>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</si>
  <si>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</si>
  <si>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</si>
  <si>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</si>
  <si>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</si>
  <si>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</si>
  <si>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</si>
  <si>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</si>
  <si>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</si>
  <si>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</si>
  <si>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</si>
  <si>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</si>
  <si>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</si>
  <si>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</si>
  <si>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</si>
  <si>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</si>
  <si>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</si>
  <si>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</si>
  <si>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</si>
  <si>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</si>
  <si>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</si>
  <si>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</si>
  <si>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</si>
  <si>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</si>
  <si>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</si>
  <si>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</si>
  <si>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</si>
  <si>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</si>
  <si>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</si>
  <si>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</si>
  <si>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</si>
  <si>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</si>
  <si>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</si>
  <si>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</si>
  <si>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</si>
  <si>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</si>
  <si>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</si>
  <si>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</si>
  <si>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</si>
  <si>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</si>
  <si>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</si>
  <si>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</si>
  <si>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</si>
  <si>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</si>
  <si>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</si>
  <si>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</si>
  <si>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</si>
  <si>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</si>
  <si>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</si>
  <si>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</si>
  <si>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</si>
  <si>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</si>
  <si>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</si>
  <si>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</si>
  <si>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</si>
  <si>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</si>
  <si>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</si>
  <si>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</si>
  <si>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</si>
  <si>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</si>
  <si>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</si>
  <si>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</si>
  <si>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</si>
  <si>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</si>
  <si>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</si>
  <si>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</si>
  <si>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</si>
  <si>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</si>
  <si>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</si>
  <si>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</si>
  <si>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</si>
  <si>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</si>
  <si>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</si>
  <si>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</si>
  <si>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</si>
  <si>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</si>
  <si>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</si>
  <si>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</si>
  <si>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</si>
  <si>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</si>
  <si>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</si>
  <si>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</si>
  <si>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</si>
  <si>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</si>
  <si>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</si>
  <si>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</si>
  <si>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</si>
  <si>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</si>
  <si>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</si>
  <si>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</si>
  <si>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</si>
  <si>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</si>
  <si>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</si>
  <si>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</si>
  <si>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</si>
  <si>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</si>
  <si>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</si>
  <si>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</si>
  <si>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</si>
  <si>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</si>
  <si>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</si>
  <si>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</si>
  <si>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</si>
  <si>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</si>
  <si>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</si>
  <si>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</si>
  <si>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</si>
  <si>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</si>
  <si>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</si>
  <si>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</si>
  <si>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</si>
  <si>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</si>
  <si>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</si>
  <si>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</si>
  <si>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</si>
  <si>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</si>
  <si>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</si>
  <si>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</si>
  <si>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</si>
  <si>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</si>
  <si>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</si>
  <si>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</si>
  <si>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</si>
  <si>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</si>
  <si>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</si>
  <si>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</si>
  <si>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</si>
  <si>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</si>
  <si>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</si>
  <si>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</si>
  <si>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</si>
  <si>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</si>
  <si>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</si>
  <si>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</si>
  <si>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</si>
  <si>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</si>
  <si>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</si>
  <si>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</si>
  <si>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</si>
  <si>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</si>
  <si>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</si>
  <si>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</si>
  <si>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</si>
  <si>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</si>
  <si>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</si>
  <si>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</si>
  <si>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</si>
  <si>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</si>
  <si>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</si>
  <si>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</si>
  <si>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</si>
  <si>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</si>
  <si>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</si>
  <si>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</si>
  <si>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</si>
  <si>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</si>
  <si>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</si>
  <si>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</si>
  <si>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</si>
  <si>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</si>
  <si>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</si>
  <si>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</si>
  <si>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</si>
  <si>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</si>
  <si>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</si>
  <si>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</si>
  <si>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</si>
  <si>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</si>
  <si>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</si>
  <si>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</si>
  <si>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</si>
  <si>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</si>
  <si>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</si>
  <si>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</si>
  <si>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</si>
  <si>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</si>
  <si>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</si>
  <si>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</si>
  <si>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</si>
  <si>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</si>
  <si>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</si>
  <si>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</si>
  <si>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</si>
  <si>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</si>
  <si>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</si>
  <si>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</si>
  <si>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</si>
  <si>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</si>
  <si>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</si>
  <si>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</si>
  <si>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</si>
  <si>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</si>
  <si>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</si>
  <si>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</si>
  <si>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</si>
  <si>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</si>
  <si>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</si>
  <si>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</si>
  <si>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</si>
  <si>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</si>
  <si>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</si>
  <si>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</si>
  <si>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</si>
  <si>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</si>
  <si>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</si>
  <si>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</si>
  <si>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</si>
  <si>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</si>
  <si>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</si>
  <si>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</si>
  <si>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</si>
  <si>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</si>
  <si>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</si>
  <si>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</si>
  <si>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</si>
  <si>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</si>
  <si>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</si>
  <si>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</si>
  <si>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</si>
  <si>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</si>
  <si>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</si>
  <si>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</si>
  <si>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</si>
  <si>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</si>
  <si>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</si>
  <si>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</si>
  <si>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</si>
  <si>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</si>
  <si>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</si>
  <si>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</si>
  <si>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</si>
  <si>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</si>
  <si>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</si>
  <si>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</si>
  <si>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</si>
  <si>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</si>
  <si>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</si>
  <si>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</si>
  <si>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</si>
  <si>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</si>
  <si>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</si>
  <si>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</si>
  <si>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</si>
  <si>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</si>
  <si>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</si>
  <si>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</si>
  <si>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</si>
  <si>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</si>
  <si>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</si>
  <si>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</si>
  <si>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</si>
  <si>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</si>
  <si>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</si>
  <si>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</si>
  <si>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</si>
  <si>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</si>
  <si>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</si>
  <si>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</si>
  <si>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</si>
  <si>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</si>
  <si>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</si>
  <si>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</si>
  <si>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</si>
  <si>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</si>
  <si>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</si>
  <si>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</si>
  <si>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</si>
  <si>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</si>
  <si>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</si>
  <si>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</si>
  <si>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</si>
  <si>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</si>
  <si>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</si>
  <si>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</si>
  <si>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</si>
  <si>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</si>
  <si>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</si>
  <si>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</si>
  <si>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</si>
  <si>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</si>
  <si>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</si>
  <si>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</si>
  <si>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</si>
  <si>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</si>
  <si>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</si>
  <si>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</si>
  <si>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</si>
  <si>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</si>
  <si>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</si>
  <si>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</si>
  <si>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</si>
  <si>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</si>
  <si>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</si>
  <si>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</si>
  <si>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</si>
  <si>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</si>
  <si>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</si>
  <si>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</si>
  <si>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</si>
  <si>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</si>
  <si>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</si>
  <si>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</si>
  <si>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</si>
  <si>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</si>
  <si>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</si>
  <si>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</si>
  <si>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</si>
  <si>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</si>
  <si>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</si>
  <si>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</si>
  <si>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</si>
  <si>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</si>
  <si>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</si>
  <si>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</si>
  <si>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</si>
  <si>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</si>
  <si>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</si>
  <si>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</si>
  <si>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</si>
  <si>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</si>
  <si>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</si>
  <si>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</si>
  <si>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</si>
  <si>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</si>
  <si>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</si>
  <si>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</si>
  <si>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</si>
  <si>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</si>
  <si>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</si>
  <si>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</si>
  <si>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</si>
  <si>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</si>
  <si>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</si>
  <si>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</si>
  <si>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</si>
  <si>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</si>
  <si>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</si>
  <si>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</si>
  <si>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</si>
  <si>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</si>
  <si>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</si>
  <si>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</si>
  <si>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</si>
  <si>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</si>
  <si>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</si>
  <si>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</si>
  <si>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</si>
  <si>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</si>
  <si>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</si>
  <si>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</si>
  <si>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</si>
  <si>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</si>
  <si>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</si>
  <si>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</si>
  <si>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</si>
  <si>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</si>
  <si>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</si>
  <si>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</si>
  <si>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</si>
  <si>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</si>
  <si>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</si>
  <si>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</si>
  <si>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</si>
  <si>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</si>
  <si>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</si>
  <si>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</si>
  <si>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</si>
  <si>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</si>
  <si>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</si>
  <si>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</si>
  <si>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</si>
  <si>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</si>
  <si>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</si>
  <si>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</si>
  <si>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</si>
  <si>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</si>
  <si>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</si>
  <si>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</si>
  <si>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</si>
  <si>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</si>
  <si>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</si>
  <si>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</si>
  <si>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</si>
  <si>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</si>
  <si>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</si>
  <si>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</si>
  <si>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</si>
  <si>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</si>
  <si>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</si>
  <si>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</si>
  <si>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</si>
  <si>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</si>
  <si>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</si>
  <si>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</si>
  <si>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</si>
  <si>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</si>
  <si>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</si>
  <si>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</si>
  <si>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</si>
  <si>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</si>
  <si>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</si>
  <si>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</si>
  <si>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</si>
  <si>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</si>
  <si>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</si>
  <si>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</si>
  <si>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</si>
  <si>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</si>
  <si>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</si>
  <si>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</si>
  <si>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</si>
  <si>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</si>
  <si>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</si>
  <si>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</si>
  <si>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</si>
  <si>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</si>
  <si>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</si>
  <si>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</si>
  <si>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</si>
  <si>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</si>
  <si>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</si>
  <si>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</si>
  <si>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</si>
  <si>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</si>
  <si>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</si>
  <si>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</si>
  <si>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</si>
  <si>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</si>
  <si>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</si>
  <si>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</si>
  <si>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</si>
  <si>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</si>
  <si>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</si>
  <si>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</si>
  <si>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</si>
  <si>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</si>
  <si>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</si>
  <si>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</si>
  <si>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</si>
  <si>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</si>
  <si>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</si>
  <si>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</si>
  <si>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</si>
  <si>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</si>
  <si>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</si>
  <si>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</si>
  <si>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</si>
  <si>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</si>
  <si>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</si>
  <si>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</si>
  <si>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</si>
  <si>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</si>
  <si>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</si>
  <si>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</si>
  <si>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</si>
  <si>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</si>
  <si>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</si>
  <si>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</si>
  <si>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</si>
  <si>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</si>
  <si>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</si>
  <si>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</si>
  <si>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</si>
  <si>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</si>
  <si>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</si>
  <si>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</si>
  <si>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</si>
  <si>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</si>
  <si>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</si>
  <si>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</si>
  <si>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</si>
  <si>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</si>
  <si>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</si>
  <si>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</si>
  <si>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</si>
  <si>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</si>
  <si>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</si>
  <si>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</si>
  <si>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</si>
  <si>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</si>
  <si>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</si>
  <si>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</si>
  <si>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</si>
  <si>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</si>
  <si>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</si>
  <si>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</si>
  <si>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</si>
  <si>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</si>
  <si>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</si>
  <si>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</si>
  <si>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</si>
  <si>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</si>
  <si>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</si>
  <si>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</si>
  <si>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</si>
  <si>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</si>
  <si>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</si>
  <si>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</si>
  <si>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</si>
  <si>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</si>
  <si>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</si>
  <si>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</si>
  <si>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</si>
  <si>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</si>
  <si>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</si>
  <si>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</si>
  <si>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</si>
  <si>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</si>
  <si>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</si>
  <si>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</si>
  <si>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</si>
  <si>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</si>
  <si>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</si>
  <si>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</si>
  <si>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</si>
  <si>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</si>
  <si>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</si>
  <si>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</si>
  <si>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</si>
  <si>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</si>
  <si>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</si>
  <si>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</si>
  <si>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</si>
  <si>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</si>
  <si>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</si>
  <si>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</si>
  <si>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</si>
  <si>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</si>
  <si>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</si>
  <si>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</si>
  <si>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</si>
  <si>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</si>
  <si>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</si>
  <si>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</si>
  <si>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</si>
  <si>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</si>
  <si>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</si>
  <si>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</si>
  <si>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</si>
  <si>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</si>
  <si>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</si>
  <si>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</si>
  <si>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</si>
  <si>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</si>
  <si>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</si>
  <si>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</si>
  <si>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</si>
  <si>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</si>
  <si>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</si>
  <si>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</si>
  <si>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</si>
  <si>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</si>
  <si>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</si>
  <si>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</si>
  <si>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</si>
  <si>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</si>
  <si>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</si>
  <si>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</si>
  <si>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</si>
  <si>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</si>
  <si>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</si>
  <si>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</si>
  <si>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</si>
  <si>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</si>
  <si>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</si>
  <si>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</si>
  <si>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</si>
  <si>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</si>
  <si>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</si>
  <si>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</si>
  <si>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</si>
  <si>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</si>
  <si>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</si>
  <si>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</si>
  <si>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</si>
  <si>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</si>
  <si>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</si>
  <si>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</si>
  <si>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</si>
  <si>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</si>
  <si>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</si>
  <si>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</si>
  <si>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</si>
  <si>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</si>
  <si>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</si>
  <si>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</si>
  <si>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</si>
  <si>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</si>
  <si>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</si>
  <si>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</si>
  <si>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</si>
  <si>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</si>
  <si>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</si>
  <si>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</si>
  <si>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</si>
  <si>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</si>
  <si>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</si>
  <si>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</si>
  <si>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</si>
  <si>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</si>
  <si>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</si>
  <si>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</si>
  <si>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</si>
  <si>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</si>
  <si>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</si>
  <si>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</si>
  <si>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</si>
  <si>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</si>
  <si>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</si>
  <si>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</si>
  <si>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</si>
  <si>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</si>
  <si>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</si>
  <si>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</si>
  <si>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</si>
  <si>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</si>
  <si>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</si>
  <si>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</si>
  <si>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</si>
  <si>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</si>
  <si>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</si>
  <si>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</si>
  <si>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</si>
  <si>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</si>
  <si>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</si>
  <si>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</si>
  <si>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</si>
  <si>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</si>
  <si>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</si>
  <si>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</si>
  <si>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</si>
  <si>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</si>
  <si>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</si>
  <si>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</si>
  <si>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</si>
  <si>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</si>
  <si>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</si>
  <si>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</si>
  <si>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</si>
  <si>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</si>
  <si>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</si>
  <si>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</si>
  <si>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</si>
  <si>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</si>
  <si>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</si>
  <si>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</si>
  <si>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</si>
  <si>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</si>
  <si>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</si>
  <si>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</si>
  <si>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</si>
  <si>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</si>
  <si>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</si>
  <si>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</si>
  <si>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</si>
  <si>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</si>
  <si>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</si>
  <si>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</si>
  <si>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</si>
  <si>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</si>
  <si>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</si>
  <si>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</si>
  <si>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</si>
  <si>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</si>
  <si>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</si>
  <si>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</si>
  <si>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</si>
  <si>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</si>
  <si>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</si>
  <si>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</si>
  <si>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</si>
  <si>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</si>
  <si>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</si>
  <si>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</si>
  <si>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</si>
  <si>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</si>
  <si>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</si>
  <si>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</si>
  <si>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</si>
  <si>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</si>
  <si>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</si>
  <si>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</si>
  <si>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</si>
  <si>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</si>
  <si>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</si>
  <si>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</si>
  <si>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</si>
  <si>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</si>
  <si>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</si>
  <si>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</si>
  <si>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</si>
  <si>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</si>
  <si>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</si>
  <si>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</si>
  <si>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</si>
  <si>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</si>
  <si>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</si>
  <si>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</si>
  <si>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</si>
  <si>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</si>
  <si>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</si>
  <si>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</si>
  <si>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</si>
  <si>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</si>
  <si>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</si>
  <si>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</si>
  <si>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</si>
  <si>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</si>
  <si>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</si>
  <si>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</si>
  <si>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</si>
  <si>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</si>
  <si>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</si>
  <si>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</si>
  <si>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</si>
  <si>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</si>
  <si>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</si>
  <si>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</si>
  <si>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</si>
  <si>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</si>
  <si>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</si>
  <si>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</si>
  <si>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</si>
  <si>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</si>
  <si>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</si>
  <si>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</si>
  <si>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</si>
  <si>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</si>
  <si>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</si>
  <si>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</si>
  <si>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</si>
  <si>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</si>
  <si>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</si>
  <si>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</si>
  <si>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</si>
  <si>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</si>
  <si>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</si>
  <si>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</si>
  <si>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</si>
  <si>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</si>
  <si>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</si>
  <si>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</si>
  <si>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</si>
  <si>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</si>
  <si>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</si>
  <si>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</si>
  <si>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</si>
  <si>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</si>
  <si>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</si>
  <si>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</si>
  <si>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</si>
  <si>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</si>
  <si>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</si>
  <si>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</si>
  <si>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</si>
  <si>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</si>
  <si>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</si>
  <si>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</si>
  <si>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</si>
  <si>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</si>
  <si>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</si>
  <si>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</si>
  <si>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</si>
  <si>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</si>
  <si>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</si>
  <si>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</si>
  <si>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</si>
  <si>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</si>
  <si>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</si>
  <si>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</si>
  <si>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</si>
  <si>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</si>
  <si>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</si>
  <si>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</si>
  <si>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</si>
  <si>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</si>
  <si>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</si>
  <si>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</si>
  <si>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</si>
  <si>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</si>
  <si>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</si>
  <si>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</si>
  <si>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</si>
  <si>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</si>
  <si>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</si>
  <si>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</si>
  <si>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</si>
  <si>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</si>
  <si>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</si>
  <si>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</si>
  <si>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</si>
  <si>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</si>
  <si>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</si>
  <si>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</si>
  <si>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</si>
  <si>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</si>
  <si>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</si>
  <si>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</si>
  <si>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</si>
  <si>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</si>
  <si>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</si>
  <si>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</si>
  <si>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</si>
  <si>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</si>
  <si>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</si>
  <si>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</si>
  <si>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</si>
  <si>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</si>
  <si>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</si>
  <si>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</si>
  <si>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</si>
  <si>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</si>
  <si>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</si>
  <si>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</si>
  <si>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</si>
  <si>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</si>
  <si>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</si>
  <si>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</si>
  <si>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</si>
  <si>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</si>
  <si>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</si>
  <si>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</si>
  <si>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</si>
  <si>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</si>
  <si>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</si>
  <si>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</si>
  <si>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</si>
  <si>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</si>
  <si>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</si>
  <si>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</si>
  <si>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</si>
  <si>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</si>
  <si>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</si>
  <si>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</si>
  <si>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</si>
  <si>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</si>
  <si>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</si>
  <si>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</si>
  <si>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</si>
  <si>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</si>
  <si>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</si>
  <si>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</si>
  <si>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</si>
  <si>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</si>
  <si>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</si>
  <si>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</si>
  <si>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</si>
  <si>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</si>
  <si>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</si>
  <si>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</si>
  <si>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</si>
  <si>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</si>
  <si>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</si>
  <si>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</si>
  <si>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</si>
  <si>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</si>
  <si>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</si>
  <si>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</si>
  <si>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</si>
  <si>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</si>
  <si>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</si>
  <si>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</si>
  <si>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</si>
  <si>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</si>
  <si>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</si>
  <si>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</si>
  <si>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</si>
  <si>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</si>
  <si>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</si>
  <si>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</si>
  <si>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</si>
  <si>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</si>
  <si>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</si>
  <si>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</si>
  <si>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</si>
  <si>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</si>
  <si>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</si>
  <si>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</si>
  <si>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</si>
  <si>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</si>
  <si>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</si>
  <si>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</si>
  <si>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</si>
  <si>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</si>
  <si>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</si>
  <si>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</si>
  <si>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</si>
  <si>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</si>
  <si>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</si>
  <si>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</si>
  <si>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</si>
  <si>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</si>
  <si>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</si>
  <si>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</si>
  <si>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</si>
  <si>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</si>
  <si>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</si>
  <si>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</si>
  <si>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</si>
  <si>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</si>
  <si>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</si>
  <si>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</si>
  <si>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</si>
  <si>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</si>
  <si>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</si>
  <si>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</si>
  <si>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</si>
  <si>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</si>
  <si>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</si>
  <si>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</si>
  <si>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</si>
  <si>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</si>
  <si>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</si>
  <si>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</si>
  <si>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</si>
  <si>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</si>
  <si>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</si>
  <si>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</si>
  <si>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</si>
  <si>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</si>
  <si>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</si>
  <si>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</si>
  <si>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</si>
  <si>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</si>
  <si>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</si>
  <si>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</si>
  <si>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</si>
  <si>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</si>
  <si>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</si>
  <si>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</si>
  <si>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</si>
  <si>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</si>
  <si>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</si>
  <si>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</si>
  <si>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</si>
  <si>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</si>
  <si>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</si>
  <si>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</si>
  <si>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</si>
  <si>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</si>
  <si>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</si>
  <si>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</si>
  <si>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</si>
  <si>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</si>
  <si>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</si>
  <si>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</si>
  <si>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</si>
  <si>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</si>
  <si>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</si>
  <si>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</si>
  <si>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</si>
  <si>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</si>
  <si>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</si>
  <si>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</si>
  <si>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</si>
  <si>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</si>
  <si>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</si>
  <si>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</si>
  <si>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</si>
  <si>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</si>
  <si>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</si>
  <si>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</si>
  <si>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</si>
  <si>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</si>
  <si>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</si>
  <si>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</si>
  <si>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</si>
  <si>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</si>
  <si>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</si>
  <si>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</si>
  <si>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</si>
  <si>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</si>
  <si>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</si>
  <si>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</si>
  <si>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</si>
  <si>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</si>
  <si>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</si>
  <si>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</si>
  <si>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</si>
  <si>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</si>
  <si>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</si>
  <si>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</si>
  <si>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</si>
  <si>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</si>
  <si>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</si>
  <si>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</si>
  <si>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</si>
  <si>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</si>
  <si>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</si>
  <si>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</si>
  <si>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</si>
  <si>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</si>
  <si>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</si>
  <si>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</si>
  <si>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</si>
  <si>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</si>
  <si>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</si>
  <si>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</si>
  <si>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</si>
  <si>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</si>
  <si>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</si>
  <si>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</si>
  <si>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</si>
  <si>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</si>
  <si>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</si>
  <si>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</si>
  <si>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</si>
  <si>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</si>
  <si>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</si>
  <si>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</si>
  <si>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</si>
  <si>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</si>
  <si>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</si>
  <si>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</si>
  <si>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</si>
  <si>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</si>
  <si>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</si>
  <si>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</si>
  <si>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</si>
  <si>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</si>
  <si>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</si>
  <si>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</si>
  <si>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</si>
  <si>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</si>
  <si>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</si>
  <si>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</si>
  <si>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</si>
  <si>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</si>
  <si>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</si>
  <si>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</si>
  <si>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</si>
  <si>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</si>
  <si>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</si>
  <si>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</si>
  <si>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</si>
  <si>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</si>
  <si>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</si>
  <si>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</si>
  <si>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</si>
  <si>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</si>
  <si>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</si>
  <si>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</si>
  <si>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</si>
  <si>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</si>
  <si>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</si>
  <si>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</si>
  <si>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</si>
  <si>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</si>
  <si>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</si>
  <si>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</si>
  <si>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</si>
  <si>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</si>
  <si>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</si>
  <si>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</si>
  <si>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</si>
  <si>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</si>
  <si>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</si>
  <si>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</si>
  <si>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</si>
  <si>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</si>
  <si>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</si>
  <si>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</si>
  <si>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</si>
  <si>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</si>
  <si>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</si>
  <si>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</si>
  <si>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</si>
  <si>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</si>
  <si>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</si>
  <si>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</si>
  <si>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</si>
  <si>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</si>
  <si>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</si>
  <si>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</si>
  <si>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</si>
  <si>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</si>
  <si>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</si>
  <si>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</si>
  <si>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</si>
  <si>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</si>
  <si>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</si>
  <si>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</si>
  <si>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</si>
  <si>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</si>
  <si>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</si>
  <si>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</si>
  <si>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</si>
  <si>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</si>
  <si>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</si>
  <si>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</si>
  <si>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</si>
  <si>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</si>
  <si>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</si>
  <si>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</si>
  <si>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</si>
  <si>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</si>
  <si>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</si>
  <si>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</si>
  <si>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</si>
  <si>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</si>
  <si>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</si>
  <si>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</si>
  <si>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</si>
  <si>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</si>
  <si>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</si>
  <si>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</si>
  <si>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</si>
  <si>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</si>
  <si>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</si>
  <si>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</si>
  <si>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</si>
  <si>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</si>
  <si>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</si>
  <si>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</si>
  <si>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</si>
  <si>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</si>
  <si>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</si>
  <si>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</si>
  <si>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</si>
  <si>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</si>
  <si>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</si>
  <si>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</si>
  <si>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</si>
  <si>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</si>
  <si>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</si>
  <si>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</si>
  <si>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</si>
  <si>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</si>
  <si>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</si>
  <si>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</si>
  <si>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</si>
  <si>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</si>
  <si>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</si>
  <si>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</si>
  <si>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</si>
  <si>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</si>
  <si>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</si>
  <si>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</si>
  <si>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</si>
  <si>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</si>
  <si>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</si>
  <si>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</si>
  <si>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</si>
  <si>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</si>
  <si>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</si>
  <si>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</si>
  <si>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</si>
  <si>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</si>
  <si>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</si>
  <si>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</si>
  <si>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</si>
  <si>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</si>
  <si>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</si>
  <si>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</si>
  <si>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</si>
  <si>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</si>
  <si>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</si>
  <si>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</si>
  <si>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</si>
  <si>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</si>
  <si>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</si>
  <si>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</si>
  <si>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</si>
  <si>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</si>
  <si>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</si>
  <si>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</si>
  <si>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</si>
  <si>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</si>
  <si>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</si>
  <si>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</si>
  <si>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</si>
  <si>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</si>
  <si>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</si>
  <si>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</si>
  <si>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</si>
  <si>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</si>
  <si>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</si>
  <si>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</si>
  <si>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</si>
  <si>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</si>
  <si>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</si>
  <si>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</si>
  <si>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</si>
  <si>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</si>
  <si>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</si>
  <si>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</si>
  <si>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</si>
  <si>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</si>
  <si>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</si>
  <si>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</si>
  <si>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</si>
  <si>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</si>
  <si>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</si>
  <si>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</si>
  <si>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</si>
  <si>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</si>
  <si>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</si>
  <si>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</si>
  <si>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</si>
  <si>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</si>
  <si>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</si>
  <si>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</si>
  <si>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</si>
  <si>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</si>
  <si>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</si>
  <si>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</si>
  <si>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</si>
  <si>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</si>
  <si>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</si>
  <si>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</si>
  <si>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</si>
  <si>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</si>
  <si>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</si>
  <si>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</si>
  <si>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</si>
  <si>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</si>
  <si>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</si>
  <si>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</si>
  <si>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</si>
  <si>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</si>
  <si>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</si>
  <si>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</si>
  <si>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</si>
  <si>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</si>
  <si>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</si>
  <si>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</si>
  <si>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</si>
  <si>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</si>
  <si>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</si>
  <si>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</si>
  <si>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</si>
  <si>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</si>
  <si>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</si>
  <si>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</si>
  <si>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</si>
  <si>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</si>
  <si>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</si>
  <si>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</si>
  <si>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</si>
  <si>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</si>
  <si>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</si>
  <si>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</si>
  <si>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</si>
  <si>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</si>
  <si>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</si>
  <si>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</si>
  <si>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</si>
  <si>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</si>
  <si>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</si>
  <si>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</si>
  <si>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</si>
  <si>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</si>
  <si>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</si>
  <si>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</si>
  <si>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</si>
  <si>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</si>
  <si>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</si>
  <si>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</si>
  <si>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</si>
  <si>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</si>
  <si>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</si>
  <si>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</si>
  <si>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</si>
  <si>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</si>
  <si>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</si>
  <si>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</si>
  <si>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</si>
  <si>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</si>
  <si>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</si>
  <si>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</si>
  <si>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</si>
  <si>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</si>
  <si>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</si>
  <si>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</si>
  <si>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</si>
  <si>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</si>
  <si>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</si>
  <si>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</si>
  <si>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</si>
  <si>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</si>
  <si>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</si>
  <si>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</si>
  <si>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</si>
  <si>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</si>
  <si>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</si>
  <si>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</si>
  <si>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</si>
  <si>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</si>
  <si>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</si>
  <si>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</si>
  <si>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</si>
  <si>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</si>
  <si>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</si>
  <si>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</si>
  <si>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</si>
  <si>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</si>
  <si>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</si>
  <si>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</si>
  <si>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</si>
  <si>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</si>
  <si>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</si>
  <si>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</si>
  <si>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</si>
  <si>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</si>
  <si>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</si>
  <si>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</si>
  <si>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</si>
  <si>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</si>
  <si>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</si>
  <si>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</si>
  <si>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</si>
  <si>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</si>
  <si>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</si>
  <si>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</si>
  <si>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</si>
  <si>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</si>
  <si>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</si>
  <si>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</si>
  <si>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</si>
  <si>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</si>
  <si>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</si>
  <si>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</si>
  <si>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</si>
  <si>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</si>
  <si>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</si>
  <si>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</si>
  <si>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</si>
  <si>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</si>
  <si>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</si>
  <si>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</si>
  <si>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</si>
  <si>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</si>
  <si>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</si>
  <si>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</si>
  <si>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</si>
  <si>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</si>
  <si>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</si>
  <si>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</si>
  <si>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</si>
  <si>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</si>
  <si>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</si>
  <si>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</si>
  <si>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</si>
  <si>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</si>
  <si>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</si>
  <si>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</si>
  <si>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</si>
  <si>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</si>
  <si>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</si>
  <si>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</si>
  <si>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</si>
  <si>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</si>
  <si>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</si>
  <si>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</si>
  <si>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</si>
  <si>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</si>
  <si>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</si>
  <si>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</si>
  <si>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</si>
  <si>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</si>
  <si>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</si>
  <si>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</si>
  <si>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</si>
  <si>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</si>
  <si>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</si>
  <si>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</si>
  <si>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</si>
  <si>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</si>
  <si>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</si>
  <si>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</si>
  <si>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</si>
  <si>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</si>
  <si>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</si>
  <si>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</si>
  <si>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</si>
  <si>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</si>
  <si>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</si>
  <si>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</si>
  <si>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</si>
  <si>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</si>
  <si>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</si>
  <si>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</si>
  <si>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</si>
  <si>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</si>
  <si>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</si>
  <si>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</si>
  <si>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</si>
  <si>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</si>
  <si>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</si>
  <si>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</si>
  <si>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</si>
  <si>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</si>
  <si>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</si>
  <si>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</si>
  <si>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</si>
  <si>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</si>
  <si>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</si>
  <si>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</si>
  <si>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</si>
  <si>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</si>
  <si>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</si>
  <si>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</si>
  <si>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</si>
  <si>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</si>
  <si>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</si>
  <si>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</si>
  <si>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</si>
  <si>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</si>
  <si>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</si>
  <si>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</si>
  <si>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</si>
  <si>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</si>
  <si>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</si>
  <si>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</si>
  <si>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</si>
  <si>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</si>
  <si>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</si>
  <si>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</si>
  <si>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</si>
  <si>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</si>
  <si>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</si>
  <si>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</si>
  <si>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</si>
  <si>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</si>
  <si>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</si>
  <si>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</si>
  <si>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</si>
  <si>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</si>
  <si>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</si>
  <si>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</si>
  <si>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</si>
  <si>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</si>
  <si>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</si>
  <si>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</si>
  <si>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</si>
  <si>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</si>
  <si>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</si>
  <si>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</si>
  <si>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</si>
  <si>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</si>
  <si>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</si>
  <si>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</si>
  <si>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</si>
  <si>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</si>
  <si>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</si>
  <si>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</si>
  <si>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</si>
  <si>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</si>
  <si>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</si>
  <si>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</si>
  <si>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</si>
  <si>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</si>
  <si>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</si>
  <si>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</si>
  <si>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</si>
  <si>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</si>
  <si>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</si>
  <si>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</si>
  <si>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</si>
  <si>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</si>
  <si>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</si>
  <si>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</si>
  <si>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</si>
  <si>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</si>
  <si>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</si>
  <si>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</si>
  <si>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</si>
  <si>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</si>
  <si>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</si>
  <si>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</si>
  <si>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</si>
  <si>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</si>
  <si>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</si>
  <si>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</si>
  <si>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</si>
  <si>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</si>
  <si>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</si>
  <si>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</si>
  <si>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</si>
  <si>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</si>
  <si>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</si>
  <si>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</si>
  <si>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</si>
  <si>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</si>
  <si>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</si>
  <si>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</si>
  <si>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</si>
  <si>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</si>
  <si>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</si>
  <si>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</si>
  <si>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</si>
  <si>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</si>
  <si>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</si>
  <si>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</si>
  <si>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</si>
  <si>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</si>
  <si>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</si>
  <si>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</si>
  <si>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</si>
  <si>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</si>
  <si>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</si>
  <si>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</si>
  <si>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</si>
  <si>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</si>
  <si>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</si>
  <si>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</si>
  <si>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</si>
  <si>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</si>
  <si>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</si>
  <si>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</si>
  <si>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</si>
  <si>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</si>
  <si>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</si>
  <si>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</si>
  <si>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</si>
  <si>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</si>
  <si>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</si>
  <si>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</si>
  <si>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</si>
  <si>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</si>
  <si>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</si>
  <si>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</si>
  <si>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</si>
  <si>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</si>
  <si>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</si>
  <si>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</si>
  <si>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</si>
  <si>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</si>
  <si>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</si>
  <si>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</si>
  <si>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</si>
  <si>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</si>
  <si>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</si>
  <si>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</si>
  <si>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</si>
  <si>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</si>
  <si>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</si>
  <si>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</si>
  <si>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</si>
  <si>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</si>
  <si>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</si>
  <si>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</si>
  <si>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</si>
  <si>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</si>
  <si>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</si>
  <si>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</si>
  <si>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</si>
  <si>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</si>
  <si>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</si>
  <si>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</si>
  <si>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</si>
  <si>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</si>
  <si>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</si>
  <si>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</si>
  <si>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</si>
  <si>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</si>
  <si>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</si>
  <si>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</si>
  <si>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</si>
  <si>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</si>
  <si>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</si>
  <si>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</si>
  <si>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</si>
  <si>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</si>
  <si>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</si>
  <si>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</si>
  <si>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</si>
  <si>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</si>
  <si>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</si>
  <si>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</si>
  <si>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</si>
  <si>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</si>
  <si>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</si>
  <si>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</si>
  <si>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</si>
  <si>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</si>
  <si>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</si>
  <si>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</si>
  <si>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</si>
  <si>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</si>
  <si>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</si>
  <si>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</si>
  <si>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</si>
  <si>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</si>
  <si>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</si>
  <si>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</si>
  <si>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</si>
  <si>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</si>
  <si>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</si>
  <si>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</si>
  <si>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</si>
  <si>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</si>
  <si>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</si>
  <si>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</si>
  <si>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</si>
  <si>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</si>
  <si>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</si>
  <si>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</si>
  <si>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</si>
  <si>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</si>
  <si>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</si>
  <si>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</si>
  <si>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</si>
  <si>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</si>
  <si>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</si>
  <si>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</si>
  <si>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</si>
  <si>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</si>
  <si>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</si>
  <si>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</si>
  <si>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</si>
  <si>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</si>
  <si>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</si>
  <si>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</si>
  <si>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</si>
  <si>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</si>
  <si>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</si>
  <si>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</si>
  <si>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</si>
  <si>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</si>
  <si>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</si>
  <si>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</si>
  <si>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</si>
  <si>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</si>
  <si>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</si>
  <si>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</si>
  <si>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</si>
  <si>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</si>
  <si>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</si>
  <si>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</si>
  <si>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</si>
  <si>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</si>
  <si>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</si>
  <si>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</si>
  <si>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</si>
  <si>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</si>
  <si>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</si>
  <si>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</si>
  <si>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</si>
  <si>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</si>
  <si>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</si>
  <si>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</si>
  <si>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</si>
  <si>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</si>
  <si>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</si>
  <si>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</si>
  <si>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</si>
  <si>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</si>
  <si>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</si>
  <si>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</si>
  <si>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</si>
  <si>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</si>
  <si>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</si>
  <si>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</si>
  <si>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</si>
  <si>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</si>
  <si>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</si>
  <si>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</si>
  <si>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</si>
  <si>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</si>
  <si>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</si>
  <si>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</si>
  <si>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</si>
  <si>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</si>
  <si>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</si>
  <si>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</si>
  <si>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</si>
  <si>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</si>
  <si>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</si>
  <si>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</si>
  <si>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</si>
  <si>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</si>
  <si>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</si>
  <si>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</si>
  <si>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</si>
  <si>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</si>
  <si>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</si>
  <si>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</si>
  <si>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</si>
  <si>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</si>
  <si>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</si>
  <si>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</si>
  <si>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</si>
  <si>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</si>
  <si>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</si>
  <si>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</si>
  <si>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</si>
  <si>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</si>
  <si>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</si>
  <si>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</si>
  <si>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</si>
  <si>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</si>
  <si>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</si>
  <si>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</si>
  <si>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</si>
  <si>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</si>
  <si>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</si>
  <si>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</si>
  <si>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</si>
  <si>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</si>
  <si>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</si>
  <si>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</si>
  <si>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</si>
  <si>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</si>
  <si>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</si>
  <si>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</si>
  <si>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</si>
  <si>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</si>
  <si>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</si>
  <si>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</si>
  <si>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</si>
  <si>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</si>
  <si>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</si>
  <si>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</si>
  <si>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</si>
  <si>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</si>
  <si>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</si>
  <si>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</si>
  <si>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</si>
  <si>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</si>
  <si>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</si>
  <si>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</si>
  <si>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</si>
  <si>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</si>
  <si>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</si>
  <si>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</si>
  <si>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</si>
  <si>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</si>
  <si>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</si>
  <si>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</si>
  <si>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</si>
  <si>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</si>
  <si>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</si>
  <si>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</si>
  <si>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</si>
  <si>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</si>
  <si>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</si>
  <si>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</si>
  <si>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</si>
  <si>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</si>
  <si>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</si>
  <si>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</si>
  <si>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</si>
  <si>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</si>
  <si>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</si>
  <si>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</si>
  <si>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</si>
  <si>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</si>
  <si>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</si>
  <si>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</si>
  <si>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</si>
  <si>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</si>
  <si>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</si>
  <si>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</si>
  <si>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</si>
  <si>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</si>
  <si>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</si>
  <si>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</si>
  <si>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</si>
  <si>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</si>
  <si>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</si>
  <si>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</si>
  <si>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</si>
  <si>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</si>
  <si>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</si>
  <si>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</si>
  <si>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</si>
  <si>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</si>
  <si>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</si>
  <si>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</si>
  <si>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</si>
  <si>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</si>
  <si>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</si>
  <si>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</si>
  <si>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</si>
  <si>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</si>
  <si>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</si>
  <si>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</si>
  <si>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</si>
  <si>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</si>
  <si>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</si>
  <si>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</si>
  <si>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</si>
  <si>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</si>
  <si>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</si>
  <si>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</si>
  <si>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</si>
  <si>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</si>
  <si>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</si>
  <si>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</si>
  <si>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</si>
  <si>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</si>
  <si>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</si>
  <si>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</si>
  <si>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</si>
  <si>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</si>
  <si>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</si>
  <si>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</si>
  <si>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</si>
  <si>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</si>
  <si>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</si>
  <si>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</si>
  <si>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</si>
  <si>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</si>
  <si>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</si>
  <si>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</si>
  <si>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</si>
  <si>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</si>
  <si>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</si>
  <si>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</si>
  <si>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</si>
  <si>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</si>
  <si>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</si>
  <si>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</si>
  <si>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</si>
  <si>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</si>
  <si>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</si>
  <si>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</si>
  <si>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</si>
  <si>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</si>
  <si>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</si>
  <si>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</si>
  <si>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</si>
  <si>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</si>
  <si>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</si>
  <si>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</si>
  <si>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</si>
  <si>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</si>
  <si>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</si>
  <si>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</si>
  <si>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</si>
  <si>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</si>
  <si>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</si>
  <si>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</si>
  <si>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</si>
  <si>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</si>
  <si>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</si>
  <si>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</si>
  <si>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</si>
  <si>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</si>
  <si>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</si>
  <si>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</si>
  <si>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</si>
  <si>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</si>
  <si>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</si>
  <si>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</si>
  <si>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</si>
  <si>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</si>
  <si>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</si>
  <si>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</si>
  <si>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</si>
  <si>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</si>
  <si>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</si>
  <si>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</si>
  <si>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</si>
  <si>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</si>
  <si>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</si>
  <si>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</si>
  <si>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</si>
  <si>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</si>
  <si>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</si>
  <si>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</si>
  <si>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</si>
  <si>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</si>
  <si>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</si>
  <si>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</si>
  <si>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</si>
  <si>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</si>
  <si>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</si>
  <si>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</si>
  <si>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</si>
  <si>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</si>
  <si>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</si>
  <si>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</si>
  <si>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</si>
  <si>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</si>
  <si>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</si>
  <si>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</si>
  <si>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</si>
  <si>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</si>
  <si>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</si>
  <si>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</si>
  <si>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</si>
  <si>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</si>
  <si>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</si>
  <si>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</si>
  <si>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</si>
  <si>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</si>
  <si>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</si>
  <si>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</si>
  <si>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</si>
  <si>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</si>
  <si>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</si>
  <si>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</si>
  <si>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</si>
  <si>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</si>
  <si>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</si>
  <si>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</si>
  <si>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</si>
  <si>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</si>
  <si>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</si>
  <si>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</si>
  <si>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</si>
  <si>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</si>
  <si>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</si>
  <si>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</si>
  <si>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</si>
  <si>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</si>
  <si>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</si>
  <si>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</si>
  <si>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</si>
  <si>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</si>
  <si>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</si>
  <si>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</si>
  <si>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</si>
  <si>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</si>
  <si>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</si>
  <si>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</si>
  <si>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</si>
  <si>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</si>
  <si>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</si>
  <si>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</si>
  <si>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</si>
  <si>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</si>
  <si>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</si>
  <si>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</si>
  <si>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</si>
  <si>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</si>
  <si>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</si>
  <si>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</si>
  <si>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</si>
  <si>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</si>
  <si>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</si>
  <si>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</si>
  <si>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</si>
  <si>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</si>
  <si>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</si>
  <si>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</si>
  <si>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</si>
  <si>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</si>
  <si>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</si>
  <si>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</si>
  <si>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</si>
  <si>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</si>
  <si>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</si>
  <si>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</si>
  <si>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</si>
  <si>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</si>
  <si>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</si>
  <si>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</si>
  <si>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</si>
  <si>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</si>
  <si>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</si>
  <si>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</si>
  <si>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</si>
  <si>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</si>
  <si>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</si>
  <si>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</si>
  <si>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</si>
  <si>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</si>
  <si>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</si>
  <si>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</si>
  <si>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</si>
  <si>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</si>
  <si>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</si>
  <si>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</si>
  <si>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</si>
  <si>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</si>
  <si>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</si>
  <si>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</si>
  <si>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</si>
  <si>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</si>
  <si>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</si>
  <si>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</si>
  <si>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</si>
  <si>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</si>
  <si>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</si>
  <si>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</si>
  <si>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</si>
  <si>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</si>
  <si>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</si>
  <si>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</si>
  <si>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</si>
  <si>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</si>
  <si>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</si>
  <si>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</si>
  <si>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</si>
  <si>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</si>
  <si>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</si>
  <si>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</si>
  <si>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</si>
  <si>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</si>
  <si>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</si>
  <si>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</si>
  <si>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</si>
  <si>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</si>
  <si>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</si>
  <si>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</si>
  <si>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</si>
  <si>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</si>
  <si>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</si>
  <si>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</si>
  <si>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</si>
  <si>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</si>
  <si>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</si>
  <si>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</si>
  <si>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</si>
  <si>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</si>
  <si>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</si>
  <si>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</si>
  <si>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</si>
  <si>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</si>
  <si>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</si>
  <si>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</si>
  <si>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</si>
  <si>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</si>
  <si>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</si>
  <si>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</si>
  <si>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</si>
  <si>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</si>
  <si>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</si>
  <si>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</si>
  <si>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</si>
  <si>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</si>
  <si>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</si>
  <si>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</si>
  <si>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</si>
  <si>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</si>
  <si>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</si>
  <si>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</si>
  <si>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</si>
  <si>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</si>
  <si>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</si>
  <si>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</si>
  <si>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</si>
  <si>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</si>
  <si>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</si>
  <si>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</si>
  <si>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</si>
  <si>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</si>
  <si>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</si>
  <si>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</si>
  <si>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</si>
  <si>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</si>
  <si>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</si>
  <si>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</si>
  <si>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</si>
  <si>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</si>
  <si>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</si>
  <si>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</si>
  <si>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</si>
  <si>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</si>
  <si>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</si>
  <si>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</si>
  <si>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</si>
  <si>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</si>
  <si>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</si>
  <si>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</si>
  <si>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</si>
  <si>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</si>
  <si>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</si>
  <si>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</si>
  <si>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</si>
  <si>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</si>
  <si>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</si>
  <si>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</si>
  <si>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</si>
  <si>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</si>
  <si>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</si>
  <si>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</si>
  <si>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</si>
  <si>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</si>
  <si>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</si>
  <si>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</si>
  <si>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</si>
  <si>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</si>
  <si>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</si>
  <si>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</si>
  <si>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</si>
  <si>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</si>
  <si>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</si>
  <si>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</si>
  <si>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</si>
  <si>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</si>
  <si>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</si>
  <si>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</si>
  <si>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</si>
  <si>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</si>
  <si>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</si>
  <si>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</si>
  <si>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</si>
  <si>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</si>
  <si>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</si>
  <si>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</si>
  <si>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</si>
  <si>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</si>
  <si>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</si>
  <si>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</si>
  <si>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</si>
  <si>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</si>
  <si>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</si>
  <si>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</si>
  <si>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</si>
  <si>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</si>
  <si>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</si>
  <si>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</si>
  <si>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</si>
  <si>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</si>
  <si>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</si>
  <si>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</si>
  <si>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</si>
  <si>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</si>
  <si>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</si>
  <si>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</si>
  <si>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</si>
  <si>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</si>
  <si>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</si>
  <si>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</si>
  <si>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</si>
  <si>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</si>
  <si>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</si>
  <si>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</si>
  <si>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</si>
  <si>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</si>
  <si>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</si>
  <si>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</si>
  <si>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</si>
  <si>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</si>
  <si>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</si>
  <si>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</si>
  <si>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</si>
  <si>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</si>
  <si>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</si>
  <si>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</si>
  <si>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</si>
  <si>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</si>
  <si>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</si>
  <si>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</si>
  <si>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</si>
  <si>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</si>
  <si>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</si>
  <si>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</si>
  <si>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</si>
  <si>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</si>
  <si>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</si>
  <si>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</si>
  <si>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</si>
  <si>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</si>
  <si>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</si>
  <si>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</si>
  <si>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</si>
  <si>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</si>
  <si>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</si>
  <si>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</si>
  <si>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</si>
  <si>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</si>
  <si>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</si>
  <si>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</si>
  <si>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</si>
  <si>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</si>
  <si>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</si>
  <si>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</si>
  <si>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</si>
  <si>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</si>
  <si>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</si>
  <si>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</si>
  <si>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</si>
  <si>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</si>
  <si>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</si>
  <si>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</si>
  <si>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</si>
  <si>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</si>
  <si>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</si>
  <si>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</si>
  <si>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</si>
  <si>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</si>
  <si>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</si>
  <si>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</si>
  <si>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</si>
  <si>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</si>
  <si>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</si>
  <si>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</si>
  <si>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</si>
  <si>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</si>
  <si>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</si>
  <si>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</si>
  <si>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</si>
  <si>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</si>
  <si>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</si>
  <si>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</si>
  <si>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</si>
  <si>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</si>
  <si>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</si>
  <si>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</si>
  <si>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</si>
  <si>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</si>
  <si>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</si>
  <si>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</si>
  <si>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</si>
  <si>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</si>
  <si>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</si>
  <si>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</si>
  <si>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</si>
  <si>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</si>
  <si>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</si>
  <si>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</si>
  <si>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</si>
  <si>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</si>
  <si>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</si>
  <si>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</si>
  <si>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</si>
  <si>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</si>
  <si>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</si>
  <si>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</si>
  <si>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</si>
  <si>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</si>
  <si>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</si>
  <si>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</si>
  <si>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</si>
  <si>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</si>
  <si>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</si>
  <si>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</si>
  <si>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</si>
  <si>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</si>
  <si>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</si>
  <si>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</si>
  <si>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</si>
  <si>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</si>
  <si>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</si>
  <si>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</si>
  <si>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</si>
  <si>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</si>
  <si>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</si>
  <si>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</si>
  <si>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</si>
  <si>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</si>
  <si>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</si>
  <si>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</si>
  <si>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</si>
  <si>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</si>
  <si>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</si>
  <si>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</si>
  <si>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</si>
  <si>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</si>
  <si>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</si>
  <si>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</si>
  <si>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</si>
  <si>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</si>
  <si>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</si>
  <si>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</si>
  <si>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</si>
  <si>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</si>
  <si>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</si>
  <si>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</si>
  <si>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</si>
  <si>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</si>
  <si>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</si>
  <si>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</si>
  <si>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</si>
  <si>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</si>
  <si>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</si>
  <si>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</si>
  <si>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</si>
  <si>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</si>
  <si>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</si>
  <si>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</si>
  <si>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</si>
  <si>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</si>
  <si>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</si>
  <si>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</si>
  <si>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</si>
  <si>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</si>
  <si>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</si>
  <si>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</si>
  <si>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</si>
  <si>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</si>
  <si>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</si>
  <si>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</si>
  <si>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</si>
  <si>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</si>
  <si>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</si>
  <si>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</si>
  <si>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</si>
  <si>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</si>
  <si>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</si>
  <si>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</si>
  <si>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</si>
  <si>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</si>
  <si>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</si>
  <si>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</si>
  <si>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</si>
  <si>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</si>
  <si>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</si>
  <si>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</si>
  <si>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</si>
  <si>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</si>
  <si>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</si>
  <si>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</si>
  <si>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</si>
  <si>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</si>
  <si>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</si>
  <si>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</si>
  <si>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</si>
  <si>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</si>
  <si>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</si>
  <si>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</si>
  <si>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</si>
  <si>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</si>
  <si>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</si>
  <si>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</si>
  <si>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</si>
  <si>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</si>
  <si>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</si>
  <si>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</si>
  <si>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</si>
  <si>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</si>
  <si>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</si>
  <si>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</si>
  <si>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</si>
  <si>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</si>
  <si>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</si>
  <si>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</si>
  <si>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</si>
  <si>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</si>
  <si>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</si>
  <si>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</si>
  <si>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</si>
  <si>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</si>
  <si>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</si>
  <si>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</si>
  <si>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</si>
  <si>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</si>
  <si>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</si>
  <si>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</si>
  <si>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</si>
  <si>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</si>
  <si>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</si>
  <si>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</si>
  <si>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</si>
  <si>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</si>
  <si>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</si>
  <si>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</si>
  <si>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</si>
  <si>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</si>
  <si>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</si>
  <si>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</si>
  <si>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</si>
  <si>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</si>
  <si>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</si>
  <si>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</si>
  <si>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</si>
  <si>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</si>
  <si>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</si>
  <si>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</si>
  <si>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</si>
  <si>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</si>
  <si>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</si>
  <si>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</si>
  <si>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</si>
  <si>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</si>
  <si>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</si>
  <si>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</si>
  <si>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</si>
  <si>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</si>
  <si>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</si>
  <si>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</si>
  <si>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</si>
  <si>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</si>
  <si>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</si>
  <si>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</si>
  <si>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</si>
  <si>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</si>
  <si>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</si>
  <si>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</si>
  <si>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</si>
  <si>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</si>
  <si>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</si>
  <si>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</si>
  <si>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</si>
  <si>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</si>
  <si>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</si>
  <si>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</si>
  <si>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</si>
  <si>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</si>
  <si>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</si>
  <si>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</si>
  <si>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</si>
  <si>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</si>
  <si>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</si>
  <si>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</si>
  <si>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</si>
  <si>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</si>
  <si>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</si>
  <si>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</si>
  <si>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</si>
  <si>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</si>
  <si>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</si>
  <si>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</si>
  <si>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</si>
  <si>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</si>
  <si>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</si>
  <si>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</si>
  <si>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</si>
  <si>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</si>
  <si>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</si>
  <si>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</si>
  <si>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</si>
  <si>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</si>
  <si>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</si>
  <si>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</si>
  <si>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</si>
  <si>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</si>
  <si>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</si>
  <si>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</si>
  <si>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</si>
  <si>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</si>
  <si>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</si>
  <si>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</si>
  <si>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</si>
  <si>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</si>
  <si>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</si>
  <si>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</si>
  <si>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</si>
  <si>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</si>
  <si>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</si>
  <si>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</si>
  <si>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</si>
  <si>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</si>
  <si>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</si>
  <si>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</si>
  <si>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</si>
  <si>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</si>
  <si>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</si>
  <si>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</si>
  <si>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</si>
  <si>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</si>
  <si>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</si>
  <si>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</si>
  <si>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</si>
  <si>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</si>
  <si>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</si>
  <si>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</si>
  <si>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</si>
  <si>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</si>
  <si>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</si>
  <si>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</si>
  <si>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</si>
  <si>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</si>
  <si>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</si>
  <si>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</si>
  <si>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</si>
  <si>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</si>
  <si>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</si>
  <si>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</si>
  <si>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</si>
  <si>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</si>
  <si>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</si>
  <si>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</si>
  <si>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</si>
  <si>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</si>
  <si>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</si>
  <si>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</si>
  <si>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</si>
  <si>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</si>
  <si>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</si>
  <si>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</si>
  <si>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</si>
  <si>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</si>
  <si>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</si>
  <si>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</si>
  <si>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</si>
  <si>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</si>
  <si>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</si>
  <si>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</si>
  <si>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</si>
  <si>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</si>
  <si>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</si>
  <si>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</si>
  <si>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</si>
  <si>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</si>
  <si>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</si>
  <si>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</si>
  <si>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</si>
  <si>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</si>
  <si>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</si>
  <si>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</si>
  <si>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</si>
  <si>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</si>
  <si>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</si>
  <si>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</si>
  <si>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</si>
  <si>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</si>
  <si>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</si>
  <si>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</si>
  <si>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</si>
  <si>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</si>
  <si>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</si>
  <si>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</si>
  <si>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</si>
  <si>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</si>
  <si>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</si>
  <si>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</si>
  <si>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</si>
  <si>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</si>
  <si>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</si>
  <si>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</si>
  <si>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</si>
  <si>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</si>
  <si>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</si>
  <si>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</si>
  <si>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</si>
  <si>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</si>
  <si>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</si>
  <si>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</si>
  <si>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</si>
  <si>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</si>
  <si>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</si>
  <si>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</si>
  <si>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</si>
  <si>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</si>
  <si>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</si>
  <si>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</si>
  <si>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</si>
  <si>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</si>
  <si>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</si>
  <si>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</si>
  <si>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</si>
  <si>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</si>
  <si>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</si>
  <si>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</si>
  <si>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</si>
  <si>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</si>
  <si>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</si>
  <si>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</si>
  <si>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</si>
  <si>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</si>
  <si>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</si>
  <si>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</si>
  <si>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</si>
  <si>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</si>
  <si>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</si>
  <si>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</si>
  <si>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</si>
  <si>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</si>
  <si>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</si>
  <si>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</si>
  <si>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</si>
  <si>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</si>
  <si>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</si>
  <si>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</si>
  <si>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</si>
  <si>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</si>
  <si>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</si>
  <si>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</si>
  <si>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</si>
  <si>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</si>
  <si>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</si>
  <si>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</si>
  <si>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</si>
  <si>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</si>
  <si>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</si>
  <si>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</si>
  <si>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</si>
  <si>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</si>
  <si>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</si>
  <si>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</si>
  <si>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</si>
  <si>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</si>
  <si>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</si>
  <si>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</si>
  <si>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</si>
  <si>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</si>
  <si>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</si>
  <si>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</si>
  <si>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</si>
  <si>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</si>
  <si>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</si>
  <si>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</si>
  <si>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</si>
  <si>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</si>
  <si>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</si>
  <si>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</si>
  <si>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</si>
  <si>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</si>
  <si>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</si>
  <si>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</si>
  <si>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</si>
  <si>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</si>
  <si>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</si>
  <si>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</si>
  <si>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</si>
  <si>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</si>
  <si>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</si>
  <si>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</si>
  <si>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</si>
  <si>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</si>
  <si>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</si>
  <si>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</si>
  <si>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</si>
  <si>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</si>
  <si>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</si>
  <si>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</si>
  <si>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</si>
  <si>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</si>
  <si>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</si>
  <si>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</si>
  <si>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</si>
  <si>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</si>
  <si>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</si>
  <si>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</si>
  <si>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</si>
  <si>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</si>
  <si>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</si>
  <si>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</si>
  <si>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</si>
  <si>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</si>
  <si>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</si>
  <si>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</si>
  <si>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</si>
  <si>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</si>
  <si>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</si>
  <si>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</si>
  <si>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</si>
  <si>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</si>
  <si>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</si>
  <si>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</si>
  <si>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</si>
  <si>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</si>
  <si>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</si>
  <si>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</si>
  <si>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</si>
  <si>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</si>
  <si>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</si>
  <si>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</si>
  <si>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</si>
  <si>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</si>
  <si>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</si>
  <si>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</si>
  <si>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</si>
  <si>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</si>
  <si>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</si>
  <si>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</si>
  <si>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</si>
  <si>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</si>
  <si>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</si>
  <si>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</si>
  <si>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</si>
  <si>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</si>
  <si>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</si>
  <si>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</si>
  <si>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</si>
  <si>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</si>
  <si>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</si>
  <si>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</si>
  <si>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</si>
  <si>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</si>
  <si>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</si>
  <si>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</si>
  <si>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</si>
  <si>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</si>
  <si>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</si>
  <si>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</si>
  <si>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</si>
  <si>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</si>
  <si>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</si>
  <si>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</si>
  <si>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</si>
  <si>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</si>
  <si>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</si>
  <si>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</si>
  <si>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</si>
  <si>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</si>
  <si>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</si>
  <si>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</si>
  <si>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</si>
  <si>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</si>
  <si>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</si>
  <si>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</si>
  <si>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</si>
  <si>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</si>
  <si>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</si>
  <si>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</si>
  <si>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</si>
  <si>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</si>
  <si>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</si>
  <si>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</si>
  <si>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</si>
  <si>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</si>
  <si>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</si>
  <si>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</si>
  <si>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</si>
  <si>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</si>
  <si>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</si>
  <si>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</si>
  <si>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</si>
  <si>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</si>
  <si>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</si>
  <si>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</si>
  <si>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</si>
  <si>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</si>
  <si>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</si>
  <si>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</si>
  <si>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</si>
  <si>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</si>
  <si>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</si>
  <si>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</si>
  <si>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</si>
  <si>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</si>
  <si>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</si>
  <si>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</si>
  <si>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</si>
  <si>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</si>
  <si>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</si>
  <si>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</si>
  <si>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</si>
  <si>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</si>
  <si>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</si>
  <si>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</si>
  <si>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</si>
  <si>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</si>
  <si>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</si>
  <si>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</si>
  <si>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</si>
  <si>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</si>
  <si>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</si>
  <si>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</si>
  <si>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</si>
  <si>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</si>
  <si>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</si>
  <si>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</si>
  <si>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</si>
  <si>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</si>
  <si>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</si>
  <si>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</si>
  <si>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</si>
  <si>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</si>
  <si>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</si>
  <si>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</si>
  <si>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</si>
  <si>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</si>
  <si>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</si>
  <si>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</si>
  <si>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</si>
  <si>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</si>
  <si>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</si>
  <si>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</si>
  <si>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</si>
  <si>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</si>
  <si>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</si>
  <si>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</si>
  <si>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</si>
  <si>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</si>
  <si>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</si>
  <si>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</si>
  <si>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</si>
  <si>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</si>
  <si>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</si>
  <si>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</si>
  <si>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</si>
  <si>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</si>
  <si>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</si>
  <si>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</si>
  <si>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</si>
  <si>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</si>
  <si>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</si>
  <si>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</si>
  <si>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</si>
  <si>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</si>
  <si>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</si>
  <si>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</si>
  <si>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</si>
  <si>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</si>
  <si>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</si>
  <si>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</si>
  <si>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</si>
  <si>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</si>
  <si>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</si>
  <si>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</si>
  <si>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</si>
  <si>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</si>
  <si>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</si>
  <si>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</si>
  <si>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</si>
  <si>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</si>
  <si>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</si>
  <si>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</si>
  <si>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</si>
  <si>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</si>
  <si>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</si>
  <si>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</si>
  <si>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</si>
  <si>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</si>
  <si>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</si>
  <si>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</si>
  <si>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</si>
  <si>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</si>
  <si>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</si>
  <si>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</si>
  <si>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</si>
  <si>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</si>
  <si>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</si>
  <si>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</si>
  <si>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</si>
  <si>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</si>
  <si>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</si>
  <si>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</si>
  <si>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</si>
  <si>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</si>
  <si>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</si>
  <si>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</si>
  <si>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</si>
  <si>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</si>
  <si>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</si>
  <si>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</si>
  <si>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</si>
  <si>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</si>
  <si>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</si>
  <si>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</si>
  <si>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</si>
  <si>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</si>
  <si>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</si>
  <si>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</si>
  <si>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</si>
  <si>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</si>
  <si>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</si>
  <si>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</si>
  <si>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</si>
  <si>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</si>
  <si>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</si>
  <si>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</si>
  <si>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</si>
  <si>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</si>
  <si>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</si>
  <si>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</si>
  <si>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</si>
  <si>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</si>
  <si>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</si>
  <si>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</si>
  <si>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</si>
  <si>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</si>
  <si>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</si>
  <si>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</si>
  <si>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</si>
  <si>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</si>
  <si>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</si>
  <si>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</si>
  <si>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</si>
  <si>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</si>
  <si>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</si>
  <si>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</si>
  <si>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</si>
  <si>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</si>
  <si>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</si>
  <si>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</si>
  <si>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</si>
  <si>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</si>
  <si>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</si>
  <si>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</si>
  <si>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</si>
  <si>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</si>
  <si>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</si>
  <si>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</si>
  <si>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</si>
  <si>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</si>
  <si>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</si>
  <si>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</si>
  <si>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</si>
  <si>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</si>
  <si>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</si>
  <si>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</si>
  <si>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</si>
  <si>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</si>
  <si>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</si>
  <si>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</si>
  <si>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</si>
  <si>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</si>
  <si>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</si>
  <si>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</si>
  <si>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</si>
  <si>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</si>
  <si>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</si>
  <si>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</si>
  <si>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</si>
  <si>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</si>
  <si>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</si>
  <si>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</si>
  <si>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</si>
  <si>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</si>
  <si>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</si>
  <si>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</si>
  <si>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</si>
  <si>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</si>
  <si>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</si>
  <si>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</si>
  <si>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</si>
  <si>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</si>
  <si>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</si>
  <si>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</si>
  <si>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</si>
  <si>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</si>
  <si>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</si>
  <si>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</si>
  <si>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</si>
  <si>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</si>
  <si>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</si>
  <si>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</si>
  <si>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</si>
  <si>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</si>
  <si>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</si>
  <si>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</si>
  <si>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</si>
  <si>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</si>
  <si>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</si>
  <si>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</si>
  <si>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</si>
  <si>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</si>
  <si>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</si>
  <si>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</si>
  <si>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</si>
  <si>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</si>
  <si>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</si>
  <si>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</si>
  <si>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</si>
  <si>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</si>
  <si>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</si>
  <si>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</si>
  <si>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</si>
  <si>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</si>
  <si>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</si>
  <si>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</si>
  <si>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</si>
  <si>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</si>
  <si>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</si>
  <si>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</si>
  <si>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</si>
  <si>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</si>
  <si>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</si>
  <si>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</si>
  <si>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</si>
  <si>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</si>
  <si>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</si>
  <si>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</si>
  <si>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</si>
  <si>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</si>
  <si>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</si>
  <si>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</si>
  <si>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</si>
  <si>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</si>
  <si>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</si>
  <si>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</si>
  <si>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</si>
  <si>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</si>
  <si>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</si>
  <si>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</si>
  <si>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</si>
  <si>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</si>
  <si>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</si>
  <si>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</si>
  <si>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</si>
  <si>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</si>
  <si>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</si>
  <si>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</si>
  <si>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</si>
  <si>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</si>
  <si>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</si>
  <si>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</si>
  <si>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</si>
  <si>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</si>
  <si>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</si>
  <si>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</si>
  <si>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</si>
  <si>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</si>
  <si>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</si>
  <si>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</si>
  <si>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</si>
  <si>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</si>
  <si>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</si>
  <si>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</si>
  <si>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</si>
  <si>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</si>
  <si>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</si>
  <si>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</si>
  <si>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</si>
  <si>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</si>
  <si>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</si>
  <si>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</si>
  <si>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</si>
  <si>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</si>
  <si>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</si>
  <si>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</si>
  <si>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</si>
  <si>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</si>
  <si>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</si>
  <si>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</si>
  <si>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</si>
  <si>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</si>
  <si>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</si>
  <si>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</si>
  <si>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</si>
  <si>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</si>
  <si>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</si>
  <si>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</si>
  <si>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</si>
  <si>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</si>
  <si>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</si>
  <si>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</si>
  <si>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</si>
  <si>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</si>
  <si>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</si>
  <si>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</si>
  <si>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</si>
  <si>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</si>
  <si>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</si>
  <si>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</si>
  <si>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</si>
  <si>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</si>
  <si>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</si>
  <si>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</si>
  <si>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</si>
  <si>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</si>
  <si>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</si>
  <si>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</si>
  <si>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</si>
  <si>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</si>
  <si>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</si>
  <si>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</si>
  <si>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</si>
  <si>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</si>
  <si>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</si>
  <si>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</si>
  <si>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</si>
  <si>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</si>
  <si>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</si>
  <si>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</si>
  <si>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</si>
  <si>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</si>
  <si>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</si>
  <si>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</si>
  <si>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</si>
  <si>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</si>
  <si>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</si>
  <si>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</si>
  <si>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</si>
  <si>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</si>
  <si>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</si>
  <si>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</si>
  <si>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</si>
  <si>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</si>
  <si>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</si>
  <si>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</si>
  <si>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</si>
  <si>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</si>
  <si>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</si>
  <si>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</si>
  <si>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</si>
  <si>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</si>
  <si>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</si>
  <si>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</si>
  <si>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</si>
  <si>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</si>
  <si>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</si>
  <si>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</si>
  <si>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</si>
  <si>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</si>
  <si>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</si>
  <si>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</si>
  <si>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</si>
  <si>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</si>
  <si>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</si>
  <si>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</si>
  <si>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</si>
  <si>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</si>
  <si>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</si>
  <si>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</si>
  <si>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</si>
  <si>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</si>
  <si>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</si>
  <si>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</si>
  <si>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</si>
  <si>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</si>
  <si>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</si>
  <si>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</si>
  <si>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</si>
  <si>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</si>
  <si>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</si>
  <si>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</si>
  <si>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</si>
  <si>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</si>
  <si>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</si>
  <si>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</si>
  <si>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</si>
  <si>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</si>
  <si>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</si>
  <si>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</si>
  <si>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</si>
  <si>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</si>
  <si>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</si>
  <si>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</si>
  <si>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</si>
  <si>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</si>
  <si>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</si>
  <si>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</si>
  <si>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</si>
  <si>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</si>
  <si>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</si>
  <si>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</si>
  <si>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</si>
  <si>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</si>
  <si>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</si>
  <si>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</si>
  <si>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</si>
  <si>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</si>
  <si>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</si>
  <si>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</si>
  <si>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</si>
  <si>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</si>
  <si>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</si>
  <si>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</si>
  <si>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</si>
  <si>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</si>
  <si>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</si>
  <si>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</si>
  <si>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</si>
  <si>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</si>
  <si>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</si>
  <si>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</si>
  <si>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</si>
  <si>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</si>
  <si>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</si>
  <si>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</si>
  <si>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</si>
  <si>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</si>
  <si>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</si>
  <si>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</si>
  <si>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</si>
  <si>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</si>
  <si>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</si>
  <si>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</si>
  <si>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</si>
  <si>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</si>
  <si>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</si>
  <si>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</si>
  <si>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</si>
  <si>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</si>
  <si>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</si>
  <si>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</si>
  <si>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</si>
  <si>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</si>
  <si>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</si>
  <si>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</si>
  <si>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</si>
  <si>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</si>
  <si>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</si>
  <si>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</si>
  <si>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</si>
  <si>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</si>
  <si>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</si>
  <si>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</si>
  <si>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</si>
  <si>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</si>
  <si>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</si>
  <si>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</si>
  <si>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</si>
  <si>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</si>
  <si>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</si>
  <si>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</si>
  <si>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</si>
  <si>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</si>
  <si>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</si>
  <si>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</si>
  <si>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</si>
  <si>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</si>
  <si>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</si>
  <si>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</si>
  <si>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</si>
  <si>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</si>
  <si>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</si>
  <si>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</si>
  <si>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</si>
  <si>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</si>
  <si>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</si>
  <si>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</si>
  <si>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</si>
  <si>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</si>
  <si>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</si>
  <si>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</si>
  <si>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</si>
  <si>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</si>
  <si>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</si>
  <si>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</si>
  <si>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</si>
  <si>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</si>
  <si>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</si>
  <si>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</si>
  <si>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</si>
  <si>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</si>
  <si>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</si>
  <si>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</si>
  <si>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</si>
  <si>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</si>
  <si>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</si>
  <si>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</si>
  <si>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</si>
  <si>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</si>
  <si>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</si>
  <si>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</si>
  <si>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</si>
  <si>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</si>
  <si>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</si>
  <si>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</si>
  <si>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</si>
  <si>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</si>
  <si>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</si>
  <si>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</si>
  <si>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</si>
  <si>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</si>
  <si>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</si>
  <si>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</si>
  <si>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</si>
  <si>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</si>
  <si>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</si>
  <si>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</si>
  <si>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</si>
  <si>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</si>
  <si>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</si>
  <si>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</si>
  <si>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</si>
  <si>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</si>
  <si>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</si>
  <si>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</si>
  <si>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</si>
  <si>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</si>
  <si>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</si>
  <si>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</si>
  <si>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</si>
  <si>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</si>
  <si>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</si>
  <si>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</si>
  <si>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</si>
  <si>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</si>
  <si>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</si>
  <si>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</si>
  <si>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</si>
  <si>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</si>
  <si>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</si>
  <si>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</si>
  <si>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</si>
  <si>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</si>
  <si>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</si>
  <si>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</si>
  <si>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</si>
  <si>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</si>
  <si>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</si>
  <si>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</si>
  <si>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</si>
  <si>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</si>
  <si>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</si>
  <si>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</si>
  <si>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</si>
  <si>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</si>
  <si>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</si>
  <si>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</si>
  <si>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</si>
  <si>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</si>
  <si>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</si>
  <si>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</si>
  <si>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</si>
  <si>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</si>
  <si>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</si>
  <si>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</si>
  <si>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</si>
  <si>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</si>
  <si>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</si>
  <si>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</si>
  <si>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</si>
  <si>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</si>
  <si>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</si>
  <si>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</si>
  <si>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</si>
  <si>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</si>
  <si>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</si>
  <si>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</si>
  <si>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</si>
  <si>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</si>
  <si>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</si>
  <si>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</si>
  <si>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</si>
  <si>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</si>
  <si>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</si>
  <si>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</si>
  <si>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</si>
  <si>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</si>
  <si>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</si>
  <si>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</si>
  <si>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</si>
  <si>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</si>
  <si>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</si>
  <si>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</si>
  <si>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</si>
  <si>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</si>
  <si>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</si>
  <si>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</si>
  <si>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</si>
  <si>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</si>
  <si>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</si>
  <si>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</si>
  <si>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</si>
  <si>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</si>
  <si>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</si>
  <si>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</si>
  <si>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</si>
  <si>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</si>
  <si>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</si>
  <si>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</si>
  <si>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</si>
  <si>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</si>
  <si>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</si>
  <si>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</si>
  <si>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</si>
  <si>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</si>
  <si>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</si>
  <si>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</si>
  <si>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</si>
  <si>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</si>
  <si>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</si>
  <si>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</si>
  <si>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</si>
  <si>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</si>
  <si>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</si>
  <si>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</si>
  <si>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</si>
  <si>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</si>
  <si>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</si>
  <si>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</si>
  <si>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</si>
  <si>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</si>
  <si>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</si>
  <si>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</si>
  <si>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</si>
  <si>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</si>
  <si>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</si>
  <si>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</si>
  <si>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</si>
  <si>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</si>
  <si>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</si>
  <si>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</si>
  <si>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</si>
  <si>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</si>
  <si>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</si>
  <si>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</si>
  <si>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</si>
  <si>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</si>
  <si>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</si>
  <si>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</si>
  <si>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</si>
  <si>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</si>
  <si>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</si>
  <si>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</si>
  <si>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</si>
  <si>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</si>
  <si>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</si>
  <si>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</si>
  <si>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</si>
  <si>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</si>
  <si>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</si>
  <si>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</si>
  <si>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</si>
  <si>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</si>
  <si>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</si>
  <si>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</si>
  <si>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</si>
  <si>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</si>
  <si>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</si>
  <si>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</si>
  <si>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</si>
  <si>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</si>
  <si>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</si>
  <si>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</si>
  <si>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</si>
  <si>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</si>
  <si>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</si>
  <si>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</si>
  <si>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</si>
  <si>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</si>
  <si>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</si>
  <si>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</si>
  <si>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</si>
  <si>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</si>
  <si>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</si>
  <si>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</si>
  <si>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</si>
  <si>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</si>
  <si>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</si>
  <si>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</si>
  <si>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</si>
  <si>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</si>
  <si>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</si>
  <si>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</si>
  <si>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</si>
  <si>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</si>
  <si>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</si>
  <si>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</si>
  <si>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</si>
  <si>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</si>
  <si>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</si>
  <si>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</si>
  <si>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</si>
  <si>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</si>
  <si>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</si>
  <si>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</si>
  <si>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</si>
  <si>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</si>
  <si>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</si>
  <si>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</si>
  <si>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</si>
  <si>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</si>
  <si>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</si>
  <si>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</si>
  <si>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</si>
  <si>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</si>
  <si>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</si>
  <si>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</si>
  <si>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</si>
  <si>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</si>
  <si>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</si>
  <si>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</si>
  <si>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</si>
  <si>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</si>
  <si>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</si>
  <si>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</si>
  <si>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</si>
  <si>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</si>
  <si>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</si>
  <si>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</si>
  <si>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</si>
  <si>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</si>
  <si>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</si>
  <si>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</si>
  <si>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</si>
  <si>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</si>
  <si>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</si>
  <si>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</si>
  <si>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</si>
  <si>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</si>
  <si>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</si>
  <si>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</si>
  <si>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</si>
  <si>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</si>
  <si>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</si>
  <si>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</si>
  <si>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</si>
  <si>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</si>
  <si>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</si>
  <si>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</si>
  <si>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</si>
  <si>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</si>
  <si>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</si>
  <si>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</si>
  <si>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</si>
  <si>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</si>
  <si>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</si>
  <si>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</si>
  <si>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</si>
  <si>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</si>
  <si>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</si>
  <si>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</si>
  <si>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</si>
  <si>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</si>
  <si>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</si>
  <si>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</si>
  <si>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</si>
  <si>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</si>
  <si>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</si>
  <si>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</si>
  <si>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</si>
  <si>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</si>
  <si>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</si>
  <si>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</si>
  <si>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</si>
  <si>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</si>
  <si>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</si>
  <si>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</si>
  <si>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</si>
  <si>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</si>
  <si>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</si>
  <si>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</si>
  <si>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</si>
  <si>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</si>
  <si>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</si>
  <si>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</si>
  <si>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</si>
  <si>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</si>
  <si>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</si>
  <si>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</si>
  <si>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</si>
  <si>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</si>
  <si>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</si>
  <si>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</si>
  <si>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</si>
  <si>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</si>
  <si>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</si>
  <si>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</si>
  <si>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</si>
  <si>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</si>
  <si>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</si>
  <si>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</si>
  <si>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</si>
  <si>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</si>
  <si>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</si>
  <si>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</si>
  <si>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</si>
  <si>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</si>
  <si>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</si>
  <si>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</si>
  <si>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</si>
  <si>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</si>
  <si>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</si>
  <si>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</si>
  <si>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</si>
  <si>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</si>
  <si>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</si>
  <si>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</si>
  <si>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</si>
  <si>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</si>
  <si>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</si>
  <si>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</si>
  <si>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</si>
  <si>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</si>
  <si>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</si>
  <si>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</si>
  <si>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</si>
  <si>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</si>
  <si>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</si>
  <si>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</si>
  <si>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</si>
  <si>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</si>
  <si>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</si>
  <si>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</si>
  <si>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</si>
  <si>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</si>
  <si>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</si>
  <si>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</si>
  <si>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</si>
  <si>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</si>
  <si>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</si>
  <si>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</si>
  <si>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</si>
  <si>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</si>
  <si>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</si>
  <si>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</si>
  <si>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</si>
  <si>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</si>
  <si>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</si>
  <si>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</si>
  <si>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</si>
  <si>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</si>
  <si>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</si>
  <si>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</si>
  <si>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</si>
  <si>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</si>
  <si>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</si>
  <si>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</si>
  <si>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</si>
  <si>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</si>
  <si>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</si>
  <si>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</si>
  <si>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</si>
  <si>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</si>
  <si>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</si>
  <si>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</si>
  <si>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</si>
  <si>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</si>
  <si>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</si>
  <si>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</si>
  <si>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</si>
  <si>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</si>
  <si>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</si>
  <si>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</si>
  <si>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</si>
  <si>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</si>
  <si>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</si>
  <si>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</si>
  <si>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</si>
  <si>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</si>
  <si>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</si>
  <si>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</si>
  <si>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</si>
  <si>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</si>
  <si>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</si>
  <si>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</si>
  <si>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</si>
  <si>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</si>
  <si>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</si>
  <si>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</si>
  <si>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</si>
  <si>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</si>
  <si>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</si>
  <si>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</si>
  <si>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</si>
  <si>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</si>
  <si>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</si>
  <si>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</si>
  <si>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</si>
  <si>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</si>
  <si>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</si>
  <si>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</si>
  <si>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</si>
  <si>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</si>
  <si>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</si>
  <si>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</si>
  <si>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</si>
  <si>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</si>
  <si>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</si>
  <si>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</si>
  <si>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</si>
  <si>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</si>
  <si>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</si>
  <si>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</si>
  <si>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</si>
  <si>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</si>
  <si>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</si>
  <si>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</si>
  <si>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</si>
  <si>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</si>
  <si>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</si>
  <si>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</si>
  <si>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</si>
  <si>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</si>
  <si>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</si>
  <si>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</si>
  <si>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</si>
  <si>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</si>
  <si>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</si>
  <si>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</si>
  <si>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</si>
  <si>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</si>
  <si>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</si>
  <si>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</si>
  <si>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</si>
  <si>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</si>
  <si>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</si>
  <si>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</si>
  <si>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</si>
  <si>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</si>
  <si>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</si>
  <si>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</si>
  <si>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</si>
  <si>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</si>
  <si>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</si>
  <si>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</si>
  <si>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</si>
  <si>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</si>
  <si>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</si>
  <si>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</si>
  <si>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</si>
  <si>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</si>
  <si>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</si>
  <si>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</si>
  <si>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</si>
  <si>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</si>
  <si>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</si>
  <si>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</si>
  <si>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</si>
  <si>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</si>
  <si>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</si>
  <si>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</si>
  <si>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</si>
  <si>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</si>
  <si>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</si>
  <si>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</si>
  <si>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</si>
  <si>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</si>
  <si>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</si>
  <si>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</si>
  <si>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</si>
  <si>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</si>
  <si>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</si>
  <si>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</si>
  <si>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</si>
  <si>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</si>
  <si>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</si>
  <si>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</si>
  <si>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</si>
  <si>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</si>
  <si>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</si>
  <si>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</si>
  <si>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</si>
  <si>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</si>
  <si>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</si>
  <si>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</si>
  <si>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</si>
  <si>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</si>
  <si>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</si>
  <si>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</si>
  <si>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</si>
  <si>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</si>
  <si>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</si>
  <si>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</si>
  <si>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</si>
  <si>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</si>
  <si>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</si>
  <si>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</si>
  <si>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</si>
  <si>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</si>
  <si>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</si>
  <si>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</si>
  <si>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</si>
  <si>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</si>
  <si>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</si>
  <si>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</si>
  <si>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</si>
  <si>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</si>
  <si>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</si>
  <si>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</si>
  <si>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</si>
  <si>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</si>
  <si>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</si>
  <si>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</si>
  <si>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</si>
  <si>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</si>
  <si>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</si>
  <si>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</si>
  <si>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</si>
  <si>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</si>
  <si>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</si>
  <si>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</si>
  <si>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</si>
  <si>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</si>
  <si>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</si>
  <si>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</si>
  <si>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</si>
  <si>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</si>
  <si>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</si>
  <si>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</si>
  <si>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</si>
  <si>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</si>
  <si>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</si>
  <si>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</si>
  <si>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</si>
  <si>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</si>
  <si>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</si>
  <si>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</si>
  <si>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</si>
  <si>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</si>
  <si>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</si>
  <si>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</si>
  <si>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</si>
  <si>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</si>
  <si>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</si>
  <si>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</si>
  <si>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</si>
  <si>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</si>
  <si>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</si>
  <si>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</si>
  <si>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</si>
  <si>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</si>
  <si>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</si>
  <si>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</si>
  <si>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</si>
  <si>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</si>
  <si>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</si>
  <si>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</si>
  <si>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</si>
  <si>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</si>
  <si>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</si>
  <si>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</si>
  <si>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</si>
  <si>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</si>
  <si>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</si>
  <si>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</si>
  <si>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</si>
  <si>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</si>
  <si>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</si>
  <si>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</si>
  <si>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</si>
  <si>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</si>
  <si>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</si>
  <si>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</si>
  <si>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</si>
  <si>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</si>
  <si>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</si>
  <si>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</si>
  <si>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</si>
  <si>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</si>
  <si>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</si>
  <si>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</si>
  <si>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</si>
  <si>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</si>
  <si>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</si>
  <si>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</si>
  <si>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</si>
  <si>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</si>
  <si>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</si>
  <si>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</si>
  <si>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</si>
  <si>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</si>
  <si>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</si>
  <si>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</si>
  <si>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</si>
  <si>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</si>
  <si>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</si>
  <si>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</si>
  <si>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</si>
  <si>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</si>
  <si>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</si>
  <si>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</si>
  <si>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</si>
  <si>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</si>
  <si>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</si>
  <si>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</si>
  <si>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</si>
  <si>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</si>
  <si>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</si>
  <si>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</si>
  <si>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</si>
  <si>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</si>
  <si>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</si>
  <si>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</si>
  <si>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</si>
  <si>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</si>
  <si>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</si>
  <si>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</si>
  <si>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</si>
  <si>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</si>
  <si>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</si>
  <si>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</si>
  <si>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</si>
  <si>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</si>
  <si>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</si>
  <si>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</si>
  <si>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</si>
  <si>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</si>
  <si>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</si>
  <si>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</si>
  <si>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</si>
  <si>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</si>
  <si>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</si>
  <si>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</si>
  <si>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</si>
  <si>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</si>
  <si>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</si>
  <si>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</si>
  <si>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</si>
  <si>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</si>
  <si>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</si>
  <si>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</si>
  <si>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</si>
  <si>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</si>
  <si>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</si>
  <si>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</si>
  <si>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</si>
  <si>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</si>
  <si>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</si>
  <si>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</si>
  <si>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</si>
  <si>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</si>
  <si>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</si>
  <si>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</si>
  <si>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</si>
  <si>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</si>
  <si>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</si>
  <si>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</si>
  <si>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</si>
  <si>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</si>
  <si>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</si>
  <si>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</si>
  <si>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</si>
  <si>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</si>
  <si>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</si>
  <si>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</si>
  <si>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</si>
  <si>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</si>
  <si>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</si>
  <si>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</si>
  <si>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</si>
  <si>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</si>
  <si>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</si>
  <si>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</si>
  <si>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</si>
  <si>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</si>
  <si>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</si>
  <si>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</si>
  <si>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</si>
  <si>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</si>
  <si>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</si>
  <si>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</si>
  <si>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</si>
  <si>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</si>
  <si>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</si>
  <si>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</si>
  <si>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</si>
  <si>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</si>
  <si>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</si>
  <si>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</si>
  <si>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</si>
  <si>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</si>
  <si>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</si>
  <si>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</si>
  <si>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</si>
  <si>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</si>
  <si>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</si>
  <si>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</si>
  <si>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</si>
  <si>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</si>
  <si>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</si>
  <si>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</si>
  <si>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</si>
  <si>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</si>
  <si>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</si>
  <si>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</si>
  <si>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</si>
  <si>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</si>
  <si>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</si>
  <si>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</si>
  <si>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</si>
  <si>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</si>
  <si>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</si>
  <si>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</si>
  <si>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</si>
  <si>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</si>
  <si>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</si>
  <si>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</si>
  <si>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</si>
  <si>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</si>
  <si>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</si>
  <si>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</si>
  <si>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</si>
  <si>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</si>
  <si>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</si>
  <si>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</si>
  <si>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</si>
  <si>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</si>
  <si>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</si>
  <si>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</si>
  <si>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</si>
  <si>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</si>
  <si>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</si>
  <si>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</si>
  <si>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</si>
  <si>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</si>
  <si>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</si>
  <si>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</si>
  <si>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</si>
  <si>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</si>
  <si>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</si>
  <si>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</si>
  <si>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</si>
  <si>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</si>
  <si>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</si>
  <si>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</si>
  <si>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</si>
  <si>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</si>
  <si>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</si>
  <si>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</si>
  <si>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</si>
  <si>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</si>
  <si>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</si>
  <si>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</si>
  <si>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</si>
  <si>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</si>
  <si>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</si>
  <si>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</si>
  <si>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</si>
  <si>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</si>
  <si>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</si>
  <si>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</si>
  <si>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</si>
  <si>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</si>
  <si>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</si>
  <si>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</si>
  <si>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</si>
  <si>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</si>
  <si>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</si>
  <si>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</si>
  <si>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</si>
  <si>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</si>
  <si>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</si>
  <si>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</si>
  <si>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</si>
  <si>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</si>
  <si>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</si>
  <si>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</si>
  <si>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</si>
  <si>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</si>
  <si>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</si>
  <si>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</si>
  <si>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</si>
  <si>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</si>
  <si>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</si>
  <si>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</si>
  <si>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</si>
  <si>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</si>
  <si>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</si>
  <si>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</si>
  <si>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</si>
  <si>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</si>
  <si>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</si>
  <si>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</si>
  <si>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</si>
  <si>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</si>
  <si>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</si>
  <si>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</si>
  <si>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</si>
  <si>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</si>
  <si>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</si>
  <si>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</si>
  <si>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</si>
  <si>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</si>
  <si>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</si>
  <si>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</si>
  <si>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</si>
  <si>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</si>
  <si>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</si>
  <si>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</si>
  <si>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</si>
  <si>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</si>
  <si>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</si>
  <si>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</si>
  <si>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</si>
  <si>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</si>
  <si>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</si>
  <si>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</si>
  <si>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</si>
  <si>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</si>
  <si>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</si>
  <si>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</si>
  <si>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</si>
  <si>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</si>
  <si>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</si>
  <si>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</si>
  <si>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</si>
  <si>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</si>
  <si>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</si>
  <si>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</si>
  <si>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</si>
  <si>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</si>
  <si>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</si>
  <si>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</si>
  <si>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</si>
  <si>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</si>
  <si>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</si>
  <si>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</si>
  <si>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</si>
  <si>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</si>
  <si>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</si>
  <si>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</si>
  <si>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</si>
  <si>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</si>
  <si>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</si>
  <si>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</si>
  <si>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</si>
  <si>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</si>
  <si>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</si>
  <si>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</si>
  <si>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</si>
  <si>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</si>
  <si>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</si>
  <si>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</si>
  <si>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</si>
  <si>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</si>
  <si>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</si>
  <si>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</si>
  <si>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</si>
  <si>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</si>
  <si>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</si>
  <si>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</si>
  <si>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</si>
  <si>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</si>
  <si>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</si>
  <si>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</si>
  <si>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</si>
  <si>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</si>
  <si>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</si>
  <si>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</si>
  <si>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</si>
  <si>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</si>
  <si>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</si>
  <si>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</si>
  <si>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</si>
  <si>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</si>
  <si>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</si>
  <si>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</si>
  <si>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</si>
  <si>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</si>
  <si>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</si>
  <si>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</si>
  <si>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</si>
  <si>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</si>
  <si>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</si>
  <si>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</si>
  <si>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</si>
  <si>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</si>
  <si>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</si>
  <si>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</si>
  <si>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</si>
  <si>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</si>
  <si>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</si>
  <si>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</si>
  <si>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</si>
  <si>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</si>
  <si>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</si>
  <si>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</si>
  <si>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</si>
  <si>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</si>
  <si>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</si>
  <si>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</si>
  <si>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</si>
  <si>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</si>
  <si>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</si>
  <si>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</si>
  <si>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</si>
  <si>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</si>
  <si>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</si>
  <si>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</si>
  <si>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</si>
  <si>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</si>
  <si>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</si>
  <si>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</si>
  <si>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</si>
  <si>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</si>
  <si>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</si>
  <si>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</si>
  <si>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</si>
  <si>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</si>
  <si>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</si>
  <si>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</si>
  <si>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</si>
  <si>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</si>
  <si>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</si>
  <si>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</si>
  <si>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</si>
  <si>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</si>
  <si>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</si>
  <si>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</si>
  <si>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</si>
  <si>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</si>
  <si>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</si>
  <si>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</si>
  <si>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</si>
  <si>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</si>
  <si>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</si>
  <si>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</si>
  <si>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</si>
  <si>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</si>
  <si>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</si>
  <si>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</si>
  <si>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</si>
  <si>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</si>
  <si>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</si>
  <si>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</si>
  <si>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</si>
  <si>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</si>
  <si>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</si>
  <si>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</si>
  <si>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</si>
  <si>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</si>
  <si>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</si>
  <si>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</si>
  <si>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</si>
  <si>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</si>
  <si>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</si>
  <si>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</si>
  <si>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</si>
  <si>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</si>
  <si>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</si>
  <si>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</si>
  <si>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</si>
  <si>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</si>
  <si>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</si>
  <si>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</si>
  <si>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</si>
  <si>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</si>
  <si>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</si>
  <si>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</si>
  <si>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</si>
  <si>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</si>
  <si>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</si>
  <si>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</si>
  <si>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</si>
  <si>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</si>
  <si>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</si>
  <si>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</si>
  <si>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</si>
  <si>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</si>
  <si>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</si>
  <si>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</si>
  <si>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</si>
  <si>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</si>
  <si>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</si>
  <si>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</si>
  <si>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</si>
  <si>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</si>
  <si>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</si>
  <si>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</si>
  <si>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</si>
  <si>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</si>
  <si>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</si>
  <si>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</si>
  <si>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</si>
  <si>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</si>
  <si>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</si>
  <si>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</si>
  <si>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</si>
  <si>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</si>
  <si>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</si>
  <si>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</si>
  <si>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</si>
  <si>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</si>
  <si>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</si>
  <si>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</si>
  <si>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</si>
  <si>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</si>
  <si>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</si>
  <si>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</si>
  <si>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</si>
  <si>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</si>
  <si>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</si>
  <si>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</si>
  <si>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</si>
  <si>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</si>
  <si>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</si>
  <si>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</si>
  <si>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</si>
  <si>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</si>
  <si>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</si>
  <si>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</si>
  <si>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</si>
  <si>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</si>
  <si>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</si>
  <si>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</si>
  <si>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</si>
  <si>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</si>
  <si>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</si>
  <si>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</si>
  <si>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</si>
  <si>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</si>
  <si>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</si>
  <si>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</si>
  <si>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</si>
  <si>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</si>
  <si>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</si>
  <si>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</si>
  <si>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</si>
  <si>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</si>
  <si>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</si>
  <si>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</si>
  <si>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</si>
  <si>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</si>
  <si>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</si>
  <si>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</si>
  <si>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</si>
  <si>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</si>
  <si>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</si>
  <si>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</si>
  <si>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</si>
  <si>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</si>
  <si>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</si>
  <si>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</si>
  <si>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</si>
  <si>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</si>
  <si>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</si>
  <si>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</si>
  <si>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</si>
  <si>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</si>
  <si>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</si>
  <si>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</si>
  <si>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</si>
  <si>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</si>
  <si>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</si>
  <si>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</si>
  <si>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</si>
  <si>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</si>
  <si>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</si>
  <si>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</si>
  <si>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</si>
  <si>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</si>
  <si>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</si>
  <si>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</si>
  <si>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</si>
  <si>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</si>
  <si>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</si>
  <si>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</si>
  <si>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</si>
  <si>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</si>
  <si>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</si>
  <si>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</si>
  <si>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</si>
  <si>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</si>
  <si>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</si>
  <si>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</si>
  <si>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</si>
  <si>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</si>
  <si>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</si>
  <si>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</si>
  <si>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</si>
  <si>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</si>
  <si>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</si>
  <si>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</si>
  <si>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</si>
  <si>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</si>
  <si>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</si>
  <si>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</si>
  <si>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</si>
  <si>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</si>
  <si>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</si>
  <si>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</si>
  <si>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</si>
  <si>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</si>
  <si>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</si>
  <si>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</si>
  <si>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</si>
  <si>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</si>
  <si>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</si>
  <si>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</si>
  <si>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</si>
  <si>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</si>
  <si>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</si>
  <si>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</si>
  <si>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</si>
  <si>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</si>
  <si>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</si>
  <si>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</si>
  <si>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</si>
  <si>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</si>
  <si>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</si>
  <si>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</si>
  <si>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</si>
  <si>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</si>
  <si>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</si>
  <si>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</si>
  <si>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</si>
  <si>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</si>
  <si>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</si>
  <si>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</si>
  <si>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</si>
  <si>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</si>
  <si>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</si>
  <si>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</si>
  <si>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</si>
  <si>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</si>
  <si>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</si>
  <si>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</si>
  <si>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</si>
  <si>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</si>
  <si>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</si>
  <si>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</si>
  <si>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</si>
  <si>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</si>
  <si>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</si>
  <si>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</si>
  <si>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</si>
  <si>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</si>
  <si>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</si>
  <si>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</si>
  <si>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</si>
  <si>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</si>
  <si>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</si>
  <si>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</si>
  <si>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</si>
  <si>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</si>
  <si>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</si>
  <si>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</si>
  <si>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</si>
  <si>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</si>
  <si>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</si>
  <si>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</si>
  <si>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</si>
  <si>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</si>
  <si>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</si>
  <si>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</si>
  <si>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</si>
  <si>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</si>
  <si>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</si>
  <si>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</si>
  <si>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</si>
  <si>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</si>
  <si>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</si>
  <si>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</si>
  <si>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</si>
  <si>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</si>
  <si>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</si>
  <si>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</si>
  <si>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</si>
  <si>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</si>
  <si>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</si>
  <si>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</si>
  <si>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</si>
  <si>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</si>
  <si>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</si>
  <si>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</si>
  <si>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</si>
  <si>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</si>
  <si>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</si>
  <si>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</si>
  <si>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</si>
  <si>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</si>
  <si>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</si>
  <si>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</si>
  <si>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</si>
  <si>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</si>
  <si>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</si>
  <si>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</si>
  <si>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</si>
  <si>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</si>
  <si>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</si>
  <si>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</si>
  <si>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</si>
  <si>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</si>
  <si>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</si>
  <si>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</si>
  <si>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</si>
  <si>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</si>
  <si>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</si>
  <si>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</si>
  <si>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</si>
  <si>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</si>
  <si>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</si>
  <si>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</si>
  <si>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</si>
  <si>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</si>
  <si>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</si>
  <si>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</si>
  <si>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</si>
  <si>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</si>
  <si>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</si>
  <si>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</si>
  <si>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</si>
  <si>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</si>
  <si>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</si>
  <si>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</si>
  <si>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</si>
  <si>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</si>
  <si>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</si>
  <si>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</si>
  <si>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</si>
  <si>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</si>
  <si>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</si>
  <si>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</si>
  <si>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</si>
  <si>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</si>
  <si>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</si>
  <si>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</si>
  <si>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</si>
  <si>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</si>
  <si>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</si>
  <si>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</si>
  <si>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</si>
  <si>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</si>
  <si>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</si>
  <si>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</si>
  <si>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</si>
  <si>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</si>
  <si>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</si>
  <si>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</si>
  <si>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</si>
  <si>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</si>
  <si>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</si>
  <si>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</si>
  <si>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</si>
  <si>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</si>
  <si>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</si>
  <si>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</si>
  <si>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</si>
  <si>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</si>
  <si>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</si>
  <si>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</si>
  <si>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</si>
  <si>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</si>
  <si>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</si>
  <si>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</si>
  <si>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</si>
  <si>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</si>
  <si>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</si>
  <si>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</si>
  <si>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</si>
  <si>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</si>
  <si>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</si>
  <si>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</si>
  <si>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</si>
  <si>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</si>
  <si>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</si>
  <si>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</si>
  <si>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</si>
  <si>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</si>
  <si>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</si>
  <si>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</si>
  <si>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</si>
  <si>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</si>
  <si>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</si>
  <si>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</si>
  <si>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</si>
  <si>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</si>
  <si>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</si>
  <si>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</si>
  <si>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</si>
  <si>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</si>
  <si>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</si>
  <si>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</si>
  <si>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</si>
  <si>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</si>
  <si>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</si>
  <si>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</si>
  <si>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</si>
  <si>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</si>
  <si>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</si>
  <si>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</si>
  <si>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</si>
  <si>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</si>
  <si>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</si>
  <si>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</si>
  <si>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</si>
  <si>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</si>
  <si>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</si>
  <si>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</si>
  <si>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</si>
  <si>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</si>
  <si>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</si>
  <si>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</si>
  <si>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</si>
  <si>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</si>
  <si>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</si>
  <si>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</si>
  <si>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</si>
  <si>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</si>
  <si>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</si>
  <si>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</si>
  <si>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</si>
  <si>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</si>
  <si>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</si>
  <si>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</si>
  <si>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</si>
  <si>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</si>
  <si>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</si>
  <si>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</si>
  <si>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</si>
  <si>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</si>
  <si>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</si>
  <si>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</si>
  <si>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</si>
  <si>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</si>
  <si>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</si>
  <si>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</si>
  <si>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</si>
  <si>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</si>
  <si>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</si>
  <si>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</si>
  <si>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</si>
  <si>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</si>
  <si>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</si>
  <si>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</si>
  <si>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</si>
  <si>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</si>
  <si>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</si>
  <si>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</si>
  <si>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</si>
  <si>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</si>
  <si>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</si>
  <si>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</si>
  <si>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</si>
  <si>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</si>
  <si>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</si>
  <si>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</si>
  <si>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</si>
  <si>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</si>
  <si>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</si>
  <si>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</si>
  <si>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</si>
  <si>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</si>
  <si>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</si>
  <si>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</si>
  <si>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</si>
  <si>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</si>
  <si>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</si>
  <si>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</si>
  <si>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</si>
  <si>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</si>
  <si>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</si>
  <si>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</si>
  <si>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</si>
  <si>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</si>
  <si>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</si>
  <si>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</si>
  <si>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</si>
  <si>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</si>
  <si>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</si>
  <si>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</si>
  <si>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</si>
  <si>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</si>
  <si>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</si>
  <si>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</si>
  <si>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</si>
  <si>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</si>
  <si>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</si>
  <si>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</si>
  <si>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</si>
  <si>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</si>
  <si>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</si>
  <si>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</si>
  <si>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</si>
  <si>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</si>
  <si>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</si>
  <si>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</si>
  <si>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</si>
  <si>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</si>
  <si>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</si>
  <si>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</si>
  <si>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</si>
  <si>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</si>
  <si>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</si>
  <si>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</si>
  <si>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</si>
  <si>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</si>
  <si>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</si>
  <si>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</si>
  <si>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</si>
  <si>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</si>
  <si>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</si>
  <si>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</si>
  <si>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</si>
  <si>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</si>
  <si>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</si>
  <si>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</si>
  <si>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</si>
  <si>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</si>
  <si>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</si>
  <si>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</si>
  <si>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</si>
  <si>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</si>
  <si>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</si>
  <si>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</si>
  <si>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</si>
  <si>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</si>
  <si>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</si>
  <si>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</si>
  <si>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</si>
  <si>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</si>
  <si>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</si>
  <si>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</si>
  <si>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</si>
  <si>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</si>
  <si>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</si>
  <si>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</si>
  <si>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</si>
  <si>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</si>
  <si>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</si>
  <si>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</si>
  <si>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</si>
  <si>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</si>
  <si>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</si>
  <si>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</si>
  <si>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</si>
  <si>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</si>
  <si>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</si>
  <si>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</si>
  <si>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</si>
  <si>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</si>
  <si>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</si>
  <si>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</si>
  <si>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</si>
  <si>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</si>
  <si>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</si>
  <si>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</si>
  <si>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</si>
  <si>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</si>
  <si>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</si>
  <si>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</si>
  <si>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</si>
  <si>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</si>
  <si>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</si>
  <si>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</si>
  <si>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</si>
  <si>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</si>
  <si>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</si>
  <si>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</si>
  <si>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</si>
  <si>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</si>
  <si>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</si>
  <si>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</si>
  <si>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</si>
  <si>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</si>
  <si>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</si>
  <si>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</si>
  <si>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</si>
  <si>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</si>
  <si>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</si>
  <si>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</si>
  <si>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</si>
  <si>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</si>
  <si>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</si>
  <si>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</si>
  <si>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</si>
  <si>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</si>
  <si>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</si>
  <si>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</si>
  <si>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</si>
  <si>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</si>
  <si>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</si>
  <si>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</si>
  <si>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</si>
  <si>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</si>
  <si>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</si>
  <si>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</si>
  <si>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</si>
  <si>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</si>
  <si>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</si>
  <si>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</si>
  <si>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</si>
  <si>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</si>
  <si>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</si>
  <si>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</si>
  <si>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</si>
  <si>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</si>
  <si>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</si>
  <si>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</si>
  <si>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</si>
  <si>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</si>
  <si>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</si>
  <si>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</si>
  <si>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</si>
  <si>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</si>
  <si>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</si>
  <si>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</si>
  <si>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</si>
  <si>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</si>
  <si>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</si>
  <si>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</si>
  <si>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</si>
  <si>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</si>
  <si>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</si>
  <si>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</si>
  <si>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</si>
  <si>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</si>
  <si>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</si>
  <si>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</si>
  <si>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</si>
  <si>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</si>
  <si>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</si>
  <si>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</si>
  <si>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</si>
  <si>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</si>
  <si>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</si>
  <si>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</si>
  <si>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</si>
  <si>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</si>
  <si>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</si>
  <si>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</si>
  <si>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</si>
  <si>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</si>
  <si>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</si>
  <si>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</si>
  <si>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</si>
  <si>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</si>
  <si>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</si>
  <si>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</si>
  <si>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</si>
  <si>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</si>
  <si>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</si>
  <si>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</si>
  <si>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</si>
  <si>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</si>
  <si>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</si>
  <si>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</si>
  <si>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</si>
  <si>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</si>
  <si>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</si>
  <si>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</si>
  <si>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</si>
  <si>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</si>
  <si>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</si>
  <si>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</si>
  <si>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</si>
  <si>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</si>
  <si>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</si>
  <si>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</si>
  <si>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</si>
  <si>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</si>
  <si>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</si>
  <si>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</si>
  <si>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</si>
  <si>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</si>
  <si>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</si>
  <si>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</si>
  <si>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</si>
  <si>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</si>
  <si>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</si>
  <si>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</si>
  <si>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</si>
  <si>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</si>
  <si>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</si>
  <si>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</si>
  <si>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</si>
  <si>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</si>
  <si>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</si>
  <si>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</si>
  <si>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</si>
  <si>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</si>
  <si>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</si>
  <si>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</si>
  <si>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</si>
  <si>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</si>
  <si>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</si>
  <si>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</si>
  <si>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</si>
  <si>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</si>
  <si>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</si>
  <si>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</si>
  <si>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</si>
  <si>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</si>
  <si>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</si>
  <si>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</si>
  <si>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</si>
  <si>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</si>
  <si>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</si>
  <si>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</si>
  <si>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</si>
  <si>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</si>
  <si>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</si>
  <si>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</si>
  <si>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</si>
  <si>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</si>
  <si>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</si>
  <si>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</si>
  <si>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</si>
  <si>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</si>
  <si>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</si>
  <si>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</si>
  <si>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</si>
  <si>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</si>
  <si>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</si>
  <si>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</si>
  <si>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</si>
  <si>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</si>
  <si>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</si>
  <si>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</si>
  <si>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</si>
  <si>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</si>
  <si>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</si>
  <si>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</si>
  <si>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</si>
  <si>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</si>
  <si>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</si>
  <si>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</si>
  <si>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</si>
  <si>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</si>
  <si>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</si>
  <si>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</si>
  <si>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</si>
  <si>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</si>
  <si>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</si>
  <si>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</si>
  <si>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</si>
  <si>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</si>
  <si>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</si>
  <si>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</si>
  <si>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</si>
  <si>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</si>
  <si>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</si>
  <si>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</si>
  <si>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</si>
  <si>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</si>
  <si>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</si>
  <si>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</si>
  <si>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</si>
  <si>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</si>
  <si>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</si>
  <si>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</si>
  <si>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</si>
  <si>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</si>
  <si>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</si>
  <si>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</si>
  <si>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</si>
  <si>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</si>
  <si>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</si>
  <si>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</si>
  <si>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</si>
  <si>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</si>
  <si>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</si>
  <si>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</si>
  <si>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</si>
  <si>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</si>
  <si>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</si>
  <si>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</si>
  <si>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</si>
  <si>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</si>
  <si>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</si>
  <si>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</si>
  <si>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</si>
  <si>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</si>
  <si>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</si>
  <si>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</si>
  <si>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</si>
  <si>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</si>
  <si>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</si>
  <si>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</si>
  <si>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</si>
  <si>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</si>
  <si>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</si>
  <si>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</si>
  <si>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</si>
  <si>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</si>
  <si>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</si>
  <si>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</si>
  <si>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</si>
  <si>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</si>
  <si>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</si>
  <si>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</si>
  <si>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</si>
  <si>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</si>
  <si>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</si>
  <si>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</si>
  <si>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</si>
  <si>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</si>
  <si>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</si>
  <si>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</si>
  <si>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</si>
  <si>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</si>
  <si>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</si>
  <si>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</si>
  <si>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</si>
  <si>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</si>
  <si>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</si>
  <si>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</si>
  <si>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</si>
  <si>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</si>
  <si>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</si>
  <si>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</si>
  <si>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</si>
  <si>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</si>
  <si>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</si>
  <si>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</si>
  <si>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</si>
  <si>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</si>
  <si>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</si>
  <si>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</si>
  <si>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</si>
  <si>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</si>
  <si>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</si>
  <si>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</si>
  <si>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</si>
  <si>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</si>
  <si>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</si>
  <si>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</si>
  <si>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</si>
  <si>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</si>
  <si>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</si>
  <si>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</si>
  <si>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</si>
  <si>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</si>
  <si>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</si>
  <si>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</si>
  <si>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</si>
  <si>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</si>
  <si>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</si>
  <si>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</si>
  <si>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</si>
  <si>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</si>
  <si>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</si>
  <si>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</si>
  <si>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</si>
  <si>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</si>
  <si>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</si>
  <si>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</si>
  <si>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</si>
  <si>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</si>
  <si>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</si>
  <si>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</si>
  <si>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</si>
  <si>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</si>
  <si>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</si>
  <si>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</si>
  <si>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</si>
  <si>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</si>
  <si>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</si>
  <si>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</si>
  <si>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</si>
  <si>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</si>
  <si>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</si>
  <si>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</si>
  <si>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</si>
  <si>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</si>
  <si>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</si>
  <si>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</si>
  <si>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</si>
  <si>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</si>
  <si>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</si>
  <si>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</si>
  <si>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</si>
  <si>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</si>
  <si>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</si>
  <si>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</si>
  <si>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</si>
  <si>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</si>
  <si>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</si>
  <si>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</si>
  <si>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</si>
  <si>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</si>
  <si>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</si>
  <si>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</si>
  <si>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</si>
  <si>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</si>
  <si>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</si>
  <si>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</si>
  <si>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</si>
  <si>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</si>
  <si>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</si>
  <si>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</si>
  <si>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</si>
  <si>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</si>
  <si>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</si>
  <si>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</si>
  <si>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</si>
  <si>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</si>
  <si>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</si>
  <si>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</si>
  <si>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</si>
  <si>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</si>
  <si>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</si>
  <si>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</si>
  <si>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</si>
  <si>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</si>
  <si>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</si>
  <si>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</si>
  <si>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</si>
  <si>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</si>
  <si>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</si>
  <si>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</si>
  <si>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</si>
  <si>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</si>
  <si>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</si>
  <si>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</si>
  <si>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</si>
  <si>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</si>
  <si>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</si>
  <si>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</si>
  <si>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</si>
  <si>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</si>
  <si>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</si>
  <si>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</si>
  <si>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</si>
  <si>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</si>
  <si>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</si>
  <si>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</si>
  <si>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</si>
  <si>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</si>
  <si>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</si>
  <si>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</si>
  <si>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</si>
  <si>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</si>
  <si>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</si>
  <si>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</si>
  <si>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</si>
  <si>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</si>
  <si>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</si>
  <si>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</si>
  <si>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</si>
  <si>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</si>
  <si>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</si>
  <si>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</si>
  <si>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</si>
  <si>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</si>
  <si>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</si>
  <si>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</si>
  <si>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</si>
  <si>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</si>
  <si>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</si>
  <si>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</si>
  <si>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</si>
  <si>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</si>
  <si>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</si>
  <si>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</si>
  <si>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</si>
  <si>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</si>
  <si>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</si>
  <si>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</si>
  <si>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</si>
  <si>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</si>
  <si>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</si>
  <si>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</si>
  <si>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</si>
  <si>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</si>
  <si>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</si>
  <si>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</si>
  <si>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</si>
  <si>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</si>
  <si>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</si>
  <si>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</si>
  <si>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</si>
  <si>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</si>
  <si>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</si>
  <si>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</si>
  <si>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</si>
  <si>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</si>
  <si>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</si>
  <si>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</si>
  <si>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</si>
  <si>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</si>
  <si>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</si>
  <si>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</si>
  <si>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</si>
  <si>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</si>
  <si>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</si>
  <si>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</si>
  <si>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</si>
  <si>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</si>
  <si>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</si>
  <si>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</si>
  <si>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</si>
  <si>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</si>
  <si>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</si>
  <si>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</si>
  <si>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</si>
  <si>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</si>
  <si>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</si>
  <si>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</si>
  <si>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</si>
  <si>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</si>
  <si>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</si>
  <si>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</si>
  <si>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</si>
  <si>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</si>
  <si>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</si>
  <si>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</si>
  <si>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</si>
  <si>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</si>
  <si>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</si>
  <si>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</si>
  <si>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</si>
  <si>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</si>
  <si>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</si>
  <si>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</si>
  <si>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</si>
  <si>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</si>
  <si>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</si>
  <si>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</si>
  <si>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</si>
  <si>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</si>
  <si>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</si>
  <si>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</si>
  <si>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</si>
  <si>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</si>
  <si>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</si>
  <si>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</si>
  <si>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</si>
  <si>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</si>
  <si>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</si>
  <si>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</si>
  <si>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</si>
  <si>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</si>
  <si>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</si>
  <si>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</si>
  <si>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</si>
  <si>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</si>
  <si>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</si>
  <si>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</si>
  <si>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</si>
  <si>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</si>
  <si>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</si>
  <si>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</si>
  <si>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</si>
  <si>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</si>
  <si>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</si>
  <si>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</si>
  <si>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</si>
  <si>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</si>
  <si>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</si>
  <si>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</si>
  <si>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</si>
  <si>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</si>
  <si>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</si>
  <si>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</si>
  <si>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</si>
  <si>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</si>
  <si>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</si>
  <si>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</si>
  <si>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</si>
  <si>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</si>
  <si>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</si>
  <si>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</si>
  <si>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</si>
  <si>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</si>
  <si>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</si>
  <si>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</si>
  <si>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</si>
  <si>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</si>
  <si>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</si>
  <si>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</si>
  <si>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</si>
  <si>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</si>
  <si>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</si>
  <si>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</si>
  <si>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</si>
  <si>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</si>
  <si>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</si>
  <si>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</si>
  <si>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</si>
  <si>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</si>
  <si>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</si>
  <si>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</si>
  <si>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</si>
  <si>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</si>
  <si>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</si>
  <si>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</si>
  <si>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</si>
  <si>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</si>
  <si>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</si>
  <si>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</si>
  <si>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</si>
  <si>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</si>
  <si>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</si>
  <si>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</si>
  <si>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</si>
  <si>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</si>
  <si>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</si>
  <si>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</si>
  <si>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</si>
  <si>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</si>
  <si>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</si>
  <si>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</si>
  <si>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</si>
  <si>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</si>
  <si>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</si>
  <si>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</si>
  <si>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</si>
  <si>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</si>
  <si>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</si>
  <si>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</si>
  <si>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</si>
  <si>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</si>
  <si>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</si>
  <si>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</si>
  <si>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</si>
  <si>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</si>
  <si>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</si>
  <si>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</si>
  <si>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</si>
  <si>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</si>
  <si>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</si>
  <si>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</si>
  <si>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</si>
  <si>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</si>
  <si>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</si>
  <si>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</si>
  <si>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</si>
  <si>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</si>
  <si>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</si>
  <si>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</si>
  <si>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</si>
  <si>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</si>
  <si>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</si>
  <si>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</si>
  <si>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</si>
  <si>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</si>
  <si>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</si>
  <si>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</si>
  <si>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</si>
  <si>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</si>
  <si>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</si>
  <si>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</si>
  <si>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</si>
  <si>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</si>
  <si>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</si>
  <si>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</si>
  <si>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</si>
  <si>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</si>
  <si>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</si>
  <si>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</si>
  <si>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</si>
  <si>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</si>
  <si>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</si>
  <si>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</si>
  <si>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</si>
  <si>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</si>
  <si>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</si>
  <si>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</si>
  <si>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</si>
  <si>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</si>
  <si>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</si>
  <si>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</si>
  <si>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</si>
  <si>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</si>
  <si>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</si>
  <si>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</si>
  <si>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</si>
  <si>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</si>
  <si>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</si>
  <si>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</si>
  <si>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</si>
  <si>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</si>
  <si>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</si>
  <si>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</si>
  <si>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</si>
  <si>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</si>
  <si>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</si>
  <si>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</si>
  <si>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</si>
  <si>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</si>
  <si>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</si>
  <si>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</si>
  <si>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</si>
  <si>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</si>
  <si>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</si>
  <si>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</si>
  <si>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</si>
  <si>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</si>
  <si>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</si>
  <si>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</si>
  <si>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</si>
  <si>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</si>
  <si>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</si>
  <si>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</si>
  <si>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</si>
  <si>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</si>
  <si>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</si>
  <si>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</si>
  <si>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</si>
  <si>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</si>
  <si>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</si>
  <si>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</si>
  <si>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</si>
  <si>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</si>
  <si>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</si>
  <si>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</si>
  <si>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</si>
  <si>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</si>
  <si>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</si>
  <si>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</si>
  <si>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</si>
  <si>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</si>
  <si>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</si>
  <si>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</si>
  <si>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</si>
  <si>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</si>
  <si>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</si>
  <si>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</si>
  <si>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</si>
  <si>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</si>
  <si>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</si>
  <si>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</si>
  <si>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</si>
  <si>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</si>
  <si>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</si>
  <si>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</si>
  <si>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</si>
  <si>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</si>
  <si>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</si>
  <si>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</si>
  <si>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</si>
  <si>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</si>
  <si>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</si>
  <si>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</si>
  <si>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</si>
  <si>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</si>
  <si>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</si>
  <si>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</si>
  <si>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</si>
  <si>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</si>
  <si>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</si>
  <si>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</si>
  <si>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</si>
  <si>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</si>
  <si>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</si>
  <si>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</si>
  <si>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</si>
  <si>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</si>
  <si>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</si>
  <si>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</si>
  <si>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</si>
  <si>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</si>
  <si>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</si>
  <si>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</si>
  <si>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</si>
  <si>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</si>
  <si>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</si>
  <si>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</si>
  <si>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</si>
  <si>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</si>
  <si>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</si>
  <si>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</si>
  <si>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</si>
  <si>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</si>
  <si>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</si>
  <si>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</si>
  <si>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</si>
  <si>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</si>
  <si>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</si>
  <si>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</si>
  <si>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</si>
  <si>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</si>
  <si>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</si>
  <si>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</si>
  <si>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</si>
  <si>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</si>
  <si>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</si>
  <si>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</si>
  <si>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</si>
  <si>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</si>
  <si>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</si>
  <si>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</si>
  <si>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</si>
  <si>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</si>
  <si>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</si>
  <si>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</si>
  <si>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</si>
  <si>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</si>
  <si>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</si>
  <si>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</si>
  <si>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</si>
  <si>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</si>
  <si>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</si>
  <si>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</si>
  <si>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</si>
  <si>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</si>
  <si>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</si>
  <si>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</si>
  <si>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</si>
  <si>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</si>
  <si>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</si>
  <si>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</si>
  <si>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</si>
  <si>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</si>
  <si>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</si>
  <si>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</si>
  <si>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</si>
  <si>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</si>
  <si>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</si>
  <si>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</si>
  <si>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</si>
  <si>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</si>
  <si>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</si>
  <si>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</si>
  <si>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</si>
  <si>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</si>
  <si>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</si>
  <si>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</si>
  <si>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</si>
  <si>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</si>
  <si>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</si>
  <si>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</si>
  <si>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</si>
  <si>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</si>
  <si>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</si>
  <si>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</si>
  <si>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</si>
  <si>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</si>
  <si>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</si>
  <si>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</si>
  <si>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</si>
  <si>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</si>
  <si>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</si>
  <si>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</si>
  <si>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</si>
  <si>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</si>
  <si>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</si>
  <si>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</si>
  <si>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</si>
  <si>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</si>
  <si>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</si>
  <si>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</si>
  <si>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</si>
  <si>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</si>
  <si>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</si>
  <si>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</si>
  <si>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</si>
  <si>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</si>
  <si>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</si>
  <si>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</si>
  <si>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</si>
  <si>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</si>
  <si>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</si>
  <si>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</si>
  <si>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</si>
  <si>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</si>
  <si>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</si>
  <si>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</si>
  <si>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</si>
  <si>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</si>
  <si>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</si>
  <si>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</si>
  <si>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</si>
  <si>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</si>
  <si>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</si>
  <si>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</si>
  <si>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</si>
  <si>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</si>
  <si>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</si>
  <si>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</si>
  <si>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</si>
  <si>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</si>
  <si>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</si>
  <si>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</si>
  <si>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</si>
  <si>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</si>
  <si>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</si>
  <si>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</si>
  <si>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</si>
  <si>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</si>
  <si>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</si>
  <si>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</si>
  <si>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</si>
  <si>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</si>
  <si>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</si>
  <si>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</si>
  <si>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</si>
  <si>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</si>
  <si>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</si>
  <si>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</si>
  <si>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</si>
  <si>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</si>
  <si>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</si>
  <si>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</si>
  <si>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</si>
  <si>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</si>
  <si>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</si>
  <si>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</si>
  <si>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</si>
  <si>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</si>
  <si>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</si>
  <si>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</si>
  <si>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</si>
  <si>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</si>
  <si>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</si>
  <si>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</si>
  <si>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</si>
  <si>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</si>
  <si>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</si>
  <si>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</si>
  <si>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</si>
  <si>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</si>
  <si>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</si>
  <si>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</si>
  <si>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</si>
  <si>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</si>
  <si>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</si>
  <si>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</si>
  <si>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</si>
  <si>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</si>
  <si>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</si>
  <si>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</si>
  <si>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</si>
  <si>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</si>
  <si>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</si>
  <si>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</si>
  <si>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</si>
  <si>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</si>
  <si>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</si>
  <si>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</si>
  <si>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</si>
  <si>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</si>
  <si>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</si>
  <si>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</si>
  <si>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</si>
  <si>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</si>
  <si>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</si>
  <si>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</si>
  <si>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</si>
  <si>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</si>
  <si>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</si>
  <si>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</si>
  <si>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</si>
  <si>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</si>
  <si>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</si>
  <si>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</si>
  <si>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</si>
  <si>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</si>
  <si>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</si>
  <si>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</si>
  <si>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</si>
  <si>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</si>
  <si>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</si>
  <si>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</si>
  <si>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</si>
  <si>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</si>
  <si>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</si>
  <si>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</si>
  <si>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</si>
  <si>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</si>
  <si>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</si>
  <si>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</si>
  <si>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</si>
  <si>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</si>
  <si>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</si>
  <si>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</si>
  <si>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</si>
  <si>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</si>
  <si>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</si>
  <si>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</si>
  <si>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</si>
  <si>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</si>
  <si>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</si>
  <si>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</si>
  <si>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</si>
  <si>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</si>
  <si>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</si>
  <si>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</si>
  <si>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</si>
  <si>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</si>
  <si>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</si>
  <si>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</si>
  <si>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</si>
  <si>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</si>
  <si>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</si>
  <si>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</si>
  <si>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</si>
  <si>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</si>
  <si>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</si>
  <si>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</si>
  <si>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</si>
  <si>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</si>
  <si>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</si>
  <si>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</si>
  <si>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</si>
  <si>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</si>
  <si>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</si>
  <si>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</si>
  <si>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</si>
  <si>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</si>
  <si>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</si>
  <si>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</si>
  <si>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</si>
  <si>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</si>
  <si>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</si>
  <si>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</si>
  <si>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</si>
  <si>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</si>
  <si>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</si>
  <si>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</si>
  <si>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</si>
  <si>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</si>
  <si>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</si>
  <si>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</si>
  <si>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</si>
  <si>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</si>
  <si>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</si>
  <si>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</si>
  <si>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</si>
  <si>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</si>
  <si>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</si>
  <si>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</si>
  <si>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</si>
  <si>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</si>
  <si>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</si>
  <si>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</si>
  <si>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</si>
  <si>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</si>
  <si>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</si>
  <si>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</si>
  <si>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</si>
  <si>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</si>
  <si>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</si>
  <si>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</si>
  <si>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</si>
  <si>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</si>
  <si>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</si>
  <si>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</si>
  <si>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</si>
  <si>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</si>
  <si>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</si>
  <si>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</si>
  <si>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</si>
  <si>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</si>
  <si>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</si>
  <si>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</si>
  <si>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</si>
  <si>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</si>
  <si>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</si>
  <si>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</si>
  <si>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</si>
  <si>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</si>
  <si>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</si>
  <si>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</si>
  <si>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</si>
  <si>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</si>
  <si>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</si>
  <si>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</si>
  <si>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</si>
  <si>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</si>
  <si>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</si>
  <si>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</si>
  <si>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</si>
  <si>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</si>
  <si>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</si>
  <si>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</si>
  <si>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</si>
  <si>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</si>
  <si>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</si>
  <si>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</si>
  <si>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</si>
  <si>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</si>
  <si>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</si>
  <si>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</si>
  <si>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</si>
  <si>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</si>
  <si>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</si>
  <si>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</si>
  <si>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</si>
  <si>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</si>
  <si>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</si>
  <si>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</si>
  <si>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</si>
  <si>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</si>
  <si>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</si>
  <si>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</si>
  <si>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</si>
  <si>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</si>
  <si>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</si>
  <si>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</si>
  <si>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</si>
  <si>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</si>
  <si>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</si>
  <si>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</si>
  <si>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</si>
  <si>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</si>
  <si>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</si>
  <si>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</si>
  <si>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</si>
  <si>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</si>
  <si>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</si>
  <si>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</si>
  <si>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</si>
  <si>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</si>
  <si>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</si>
  <si>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</si>
  <si>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</si>
  <si>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</si>
  <si>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</si>
  <si>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</si>
  <si>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</si>
  <si>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</si>
  <si>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</si>
  <si>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</si>
  <si>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</si>
  <si>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</si>
  <si>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</si>
  <si>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</si>
  <si>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</si>
  <si>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</si>
  <si>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</si>
  <si>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</si>
  <si>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</si>
  <si>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</si>
  <si>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</si>
  <si>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</si>
  <si>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</si>
  <si>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</si>
  <si>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</si>
  <si>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</si>
  <si>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</si>
  <si>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</si>
  <si>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</si>
  <si>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</si>
  <si>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</si>
  <si>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</si>
  <si>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</si>
  <si>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</si>
  <si>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</si>
  <si>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</si>
  <si>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</si>
  <si>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</si>
  <si>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</si>
  <si>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</si>
  <si>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</si>
  <si>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</si>
  <si>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</si>
  <si>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</si>
  <si>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</si>
  <si>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</si>
  <si>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</si>
  <si>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</si>
  <si>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</si>
  <si>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</si>
  <si>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</si>
  <si>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</si>
  <si>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</si>
  <si>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</si>
  <si>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</si>
  <si>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</si>
  <si>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</si>
  <si>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</si>
  <si>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</si>
  <si>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</si>
  <si>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</si>
  <si>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</si>
  <si>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</si>
  <si>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</si>
  <si>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</si>
  <si>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</si>
  <si>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</si>
  <si>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</si>
  <si>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</si>
  <si>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</si>
  <si>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</si>
  <si>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</si>
  <si>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</si>
  <si>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</si>
  <si>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</si>
  <si>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</si>
  <si>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</si>
  <si>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</si>
  <si>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</si>
  <si>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</si>
  <si>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</si>
  <si>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</si>
  <si>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</si>
  <si>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</si>
  <si>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</si>
  <si>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</si>
  <si>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</si>
  <si>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</si>
  <si>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</si>
  <si>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</si>
  <si>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</si>
  <si>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</si>
  <si>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</si>
  <si>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</si>
  <si>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</si>
  <si>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</si>
  <si>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</si>
  <si>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</si>
  <si>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</si>
  <si>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</si>
  <si>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</si>
  <si>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</si>
  <si>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</si>
  <si>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</si>
  <si>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</si>
  <si>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</si>
  <si>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</si>
  <si>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</si>
  <si>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</si>
  <si>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</si>
  <si>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</si>
  <si>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</si>
  <si>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</si>
  <si>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</si>
  <si>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</si>
  <si>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</si>
  <si>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</si>
  <si>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</si>
  <si>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</si>
  <si>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</si>
  <si>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</si>
  <si>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</si>
  <si>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</si>
  <si>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</si>
  <si>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</si>
  <si>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</si>
  <si>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</si>
  <si>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</si>
  <si>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</si>
  <si>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</si>
  <si>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</si>
  <si>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</si>
  <si>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</si>
  <si>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</si>
  <si>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</si>
  <si>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</si>
  <si>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</si>
  <si>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</si>
  <si>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</si>
  <si>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</si>
  <si>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</si>
  <si>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</si>
  <si>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</si>
  <si>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</si>
  <si>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</si>
  <si>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</si>
  <si>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</si>
  <si>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</si>
  <si>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</si>
  <si>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</si>
  <si>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</si>
  <si>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</si>
  <si>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</si>
  <si>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</si>
  <si>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</si>
  <si>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</si>
  <si>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</si>
  <si>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</si>
  <si>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</si>
  <si>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</si>
  <si>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</si>
  <si>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</si>
  <si>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</si>
  <si>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</si>
  <si>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</si>
  <si>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</si>
  <si>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</si>
  <si>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</si>
  <si>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</si>
  <si>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</si>
  <si>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</si>
  <si>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</si>
  <si>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</si>
  <si>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</si>
  <si>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</si>
  <si>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</si>
  <si>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</si>
  <si>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</si>
  <si>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</si>
  <si>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</si>
  <si>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</si>
  <si>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</si>
  <si>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</si>
  <si>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</si>
  <si>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</si>
  <si>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</si>
  <si>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</si>
  <si>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</si>
  <si>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</si>
  <si>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</si>
  <si>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</si>
  <si>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</si>
  <si>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</si>
  <si>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</si>
  <si>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</si>
  <si>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</si>
  <si>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</si>
  <si>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</si>
  <si>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</si>
  <si>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</si>
  <si>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</si>
  <si>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</si>
  <si>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</si>
  <si>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</si>
  <si>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</si>
  <si>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</si>
  <si>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</si>
  <si>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</si>
  <si>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</si>
  <si>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</si>
  <si>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</si>
  <si>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</si>
  <si>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</si>
  <si>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</si>
  <si>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</si>
  <si>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</si>
  <si>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</si>
  <si>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</si>
  <si>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</si>
  <si>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</si>
  <si>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</si>
  <si>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</si>
  <si>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</si>
  <si>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</si>
  <si>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</si>
  <si>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</si>
  <si>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</si>
  <si>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</si>
  <si>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</si>
  <si>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</si>
  <si>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</si>
  <si>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</si>
  <si>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</si>
  <si>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</si>
  <si>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</si>
  <si>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</si>
  <si>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</si>
  <si>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</si>
  <si>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</si>
  <si>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</si>
  <si>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</si>
  <si>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</si>
  <si>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</si>
  <si>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</si>
  <si>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</si>
  <si>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</si>
  <si>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</si>
  <si>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</si>
  <si>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</si>
  <si>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</si>
  <si>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</si>
  <si>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</si>
  <si>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</si>
  <si>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</si>
  <si>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</si>
  <si>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</si>
  <si>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</si>
  <si>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</si>
  <si>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</si>
  <si>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</si>
  <si>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</si>
  <si>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</si>
  <si>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</si>
  <si>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</si>
  <si>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</si>
  <si>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</si>
  <si>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</si>
  <si>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</si>
  <si>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</si>
  <si>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</si>
  <si>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</si>
  <si>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</si>
  <si>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</si>
  <si>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</si>
  <si>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</si>
  <si>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</si>
  <si>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</si>
  <si>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</si>
  <si>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</si>
  <si>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</si>
  <si>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</si>
  <si>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</si>
  <si>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</si>
  <si>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</si>
  <si>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</si>
  <si>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</si>
  <si>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</si>
  <si>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</si>
  <si>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</si>
  <si>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</si>
  <si>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</si>
  <si>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</si>
  <si>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</si>
  <si>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</si>
  <si>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</si>
  <si>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</si>
  <si>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</si>
  <si>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</si>
  <si>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</si>
  <si>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</si>
  <si>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</si>
  <si>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</si>
  <si>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</si>
  <si>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</si>
  <si>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</si>
  <si>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</si>
  <si>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</si>
  <si>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</si>
  <si>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</si>
  <si>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</si>
  <si>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</si>
  <si>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</si>
  <si>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</si>
  <si>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</si>
  <si>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</si>
  <si>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</si>
  <si>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</si>
  <si>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</si>
  <si>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</si>
  <si>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</si>
  <si>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</si>
  <si>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</si>
  <si>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</si>
  <si>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</si>
  <si>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</si>
  <si>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</si>
  <si>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</si>
  <si>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</si>
  <si>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</si>
  <si>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</si>
  <si>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</si>
  <si>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</si>
  <si>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</si>
  <si>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</si>
  <si>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</si>
  <si>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</si>
  <si>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</si>
  <si>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</si>
  <si>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</si>
  <si>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</si>
  <si>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</si>
  <si>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</si>
  <si>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</si>
  <si>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</si>
  <si>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</si>
  <si>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</si>
  <si>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</si>
  <si>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</si>
  <si>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</si>
  <si>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</si>
  <si>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</si>
  <si>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</si>
  <si>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</si>
  <si>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</si>
  <si>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</si>
  <si>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</si>
  <si>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</si>
  <si>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</si>
  <si>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</si>
  <si>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</si>
  <si>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</si>
  <si>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</si>
  <si>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</si>
  <si>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</si>
  <si>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</si>
  <si>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</si>
  <si>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</si>
  <si>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</si>
  <si>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</si>
  <si>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</si>
  <si>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</si>
  <si>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</si>
  <si>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</si>
  <si>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</si>
  <si>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</si>
  <si>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</si>
  <si>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</si>
  <si>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</si>
  <si>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</si>
  <si>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</si>
  <si>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</si>
  <si>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</si>
  <si>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</si>
  <si>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</si>
  <si>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</si>
  <si>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</si>
  <si>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</si>
  <si>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</si>
  <si>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</si>
  <si>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</si>
  <si>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</si>
  <si>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</si>
  <si>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</si>
  <si>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</si>
  <si>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</si>
  <si>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</si>
  <si>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</si>
  <si>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</si>
  <si>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</si>
  <si>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</si>
  <si>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</si>
  <si>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</si>
  <si>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</si>
  <si>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</si>
  <si>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</si>
  <si>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</si>
  <si>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</si>
  <si>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</si>
  <si>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</si>
  <si>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</si>
  <si>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</si>
  <si>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</si>
  <si>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</si>
  <si>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</si>
  <si>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</si>
  <si>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</si>
  <si>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</si>
  <si>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</si>
  <si>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</si>
  <si>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</si>
  <si>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</si>
  <si>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</si>
  <si>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</si>
  <si>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</si>
  <si>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</si>
  <si>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</si>
  <si>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</si>
  <si>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</si>
  <si>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</si>
  <si>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</si>
  <si>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</si>
  <si>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</si>
  <si>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</si>
  <si>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</si>
  <si>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</si>
  <si>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</si>
  <si>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</si>
  <si>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</si>
  <si>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</si>
  <si>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</si>
  <si>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</si>
  <si>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</si>
  <si>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</si>
  <si>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</si>
  <si>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</si>
  <si>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</si>
  <si>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</si>
  <si>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</si>
  <si>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</si>
  <si>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</si>
  <si>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</si>
  <si>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</si>
  <si>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</si>
  <si>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</si>
  <si>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</si>
  <si>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</si>
  <si>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</si>
  <si>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</si>
  <si>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</si>
  <si>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</si>
  <si>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</si>
  <si>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</si>
  <si>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</si>
  <si>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</si>
  <si>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</si>
  <si>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</si>
  <si>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</si>
  <si>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</si>
  <si>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</si>
  <si>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</si>
  <si>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</si>
  <si>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</si>
  <si>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</si>
  <si>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</si>
  <si>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</si>
  <si>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</si>
  <si>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</si>
  <si>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</si>
  <si>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</si>
  <si>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</si>
  <si>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</si>
  <si>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</si>
  <si>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</si>
  <si>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</si>
  <si>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</si>
  <si>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</si>
  <si>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</si>
  <si>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</si>
  <si>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</si>
  <si>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</si>
  <si>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</si>
  <si>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</si>
  <si>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</si>
  <si>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</si>
  <si>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</si>
  <si>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</si>
  <si>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</si>
  <si>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</si>
  <si>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</si>
  <si>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</si>
  <si>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</si>
  <si>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</si>
  <si>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</si>
  <si>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</si>
  <si>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</si>
  <si>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</si>
  <si>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</si>
  <si>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</si>
  <si>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</si>
  <si>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</si>
  <si>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</si>
  <si>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</si>
  <si>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</si>
  <si>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</si>
  <si>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</si>
  <si>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</si>
  <si>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</si>
  <si>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</si>
  <si>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</si>
  <si>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</si>
  <si>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</si>
  <si>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</si>
  <si>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</si>
  <si>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</si>
  <si>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</si>
  <si>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</si>
  <si>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</si>
  <si>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</si>
  <si>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</si>
  <si>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</si>
  <si>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</si>
  <si>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</si>
  <si>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</si>
  <si>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</si>
  <si>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</si>
  <si>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</si>
  <si>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</si>
  <si>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</si>
  <si>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</si>
  <si>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</si>
  <si>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</si>
  <si>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</si>
  <si>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</si>
  <si>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</si>
  <si>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</si>
  <si>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</si>
  <si>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</si>
  <si>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</si>
  <si>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</si>
  <si>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</si>
  <si>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</si>
  <si>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</si>
  <si>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</si>
  <si>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</si>
  <si>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</si>
  <si>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</si>
  <si>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</si>
  <si>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</si>
  <si>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</si>
  <si>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</si>
  <si>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</si>
  <si>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</si>
  <si>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</si>
  <si>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</si>
  <si>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</si>
  <si>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</si>
  <si>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</si>
  <si>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</si>
  <si>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</si>
  <si>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</si>
  <si>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</si>
  <si>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</si>
  <si>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</si>
  <si>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</si>
  <si>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</si>
  <si>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</si>
  <si>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</si>
  <si>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</si>
  <si>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</si>
  <si>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</si>
  <si>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</si>
  <si>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</si>
  <si>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</si>
  <si>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</si>
  <si>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</si>
  <si>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</si>
  <si>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</si>
  <si>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</si>
  <si>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</si>
  <si>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</si>
  <si>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</si>
  <si>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</si>
  <si>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</si>
  <si>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</si>
  <si>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</si>
  <si>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</si>
  <si>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</si>
  <si>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</si>
  <si>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</si>
  <si>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</si>
  <si>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</si>
  <si>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</si>
  <si>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</si>
  <si>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</si>
  <si>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</si>
  <si>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</si>
  <si>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</si>
  <si>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</si>
  <si>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</si>
  <si>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</si>
  <si>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</si>
  <si>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</si>
  <si>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</si>
  <si>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</si>
  <si>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</si>
  <si>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</si>
  <si>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</si>
  <si>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</si>
  <si>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</si>
  <si>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</si>
  <si>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</si>
  <si>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</si>
  <si>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</si>
  <si>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</si>
  <si>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</si>
  <si>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</si>
  <si>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</si>
  <si>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</si>
  <si>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</si>
  <si>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</si>
  <si>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</si>
  <si>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</si>
  <si>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</si>
  <si>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</si>
  <si>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</si>
  <si>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</si>
  <si>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</si>
  <si>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</si>
  <si>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</si>
  <si>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</si>
  <si>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</si>
  <si>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</si>
  <si>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</si>
  <si>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</si>
  <si>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</si>
  <si>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</si>
  <si>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</si>
  <si>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</si>
  <si>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</si>
  <si>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</si>
  <si>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</si>
  <si>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</si>
  <si>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</si>
  <si>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</si>
  <si>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</si>
  <si>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</si>
  <si>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</si>
  <si>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</si>
  <si>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</si>
  <si>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</si>
  <si>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</si>
  <si>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</si>
  <si>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</si>
  <si>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</si>
  <si>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</si>
  <si>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</si>
  <si>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</si>
  <si>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</si>
  <si>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</si>
  <si>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</si>
  <si>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</si>
  <si>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</si>
  <si>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</si>
  <si>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</si>
  <si>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</si>
  <si>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</si>
  <si>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</si>
  <si>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</si>
  <si>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</si>
  <si>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</si>
  <si>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</si>
  <si>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</si>
  <si>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</si>
  <si>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</si>
  <si>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</si>
  <si>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</si>
  <si>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</si>
  <si>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</si>
  <si>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</si>
  <si>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</si>
  <si>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</si>
  <si>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</si>
  <si>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</si>
  <si>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</si>
  <si>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</si>
  <si>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</si>
  <si>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</si>
  <si>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</si>
  <si>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</si>
  <si>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</si>
  <si>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</si>
  <si>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</si>
  <si>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</si>
  <si>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</si>
  <si>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</si>
  <si>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</si>
  <si>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</si>
  <si>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</si>
  <si>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</si>
  <si>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</si>
  <si>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</si>
  <si>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</si>
  <si>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</si>
  <si>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</si>
  <si>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</si>
  <si>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</si>
  <si>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</si>
  <si>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</si>
  <si>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</si>
  <si>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</si>
  <si>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</si>
  <si>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</si>
  <si>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</si>
  <si>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</si>
  <si>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</si>
  <si>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</si>
  <si>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</si>
  <si>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</si>
  <si>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</si>
  <si>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</si>
  <si>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</si>
  <si>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</si>
  <si>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</si>
  <si>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</si>
  <si>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</si>
  <si>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</si>
  <si>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</si>
  <si>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</si>
  <si>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</si>
  <si>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</si>
  <si>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</si>
  <si>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</si>
  <si>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</si>
  <si>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</si>
  <si>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</si>
  <si>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</si>
  <si>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</si>
  <si>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</si>
  <si>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</si>
  <si>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</si>
  <si>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</si>
  <si>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</si>
  <si>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</si>
  <si>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</si>
  <si>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</si>
  <si>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</si>
  <si>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</si>
  <si>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</si>
  <si>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</si>
  <si>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</si>
  <si>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</si>
  <si>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</si>
  <si>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</si>
  <si>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</si>
  <si>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</si>
  <si>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</si>
  <si>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</si>
  <si>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</si>
  <si>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</si>
  <si>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</si>
  <si>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</si>
  <si>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</si>
  <si>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</si>
  <si>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</si>
  <si>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</si>
  <si>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</si>
  <si>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</si>
  <si>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</si>
  <si>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</si>
  <si>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</si>
  <si>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</si>
  <si>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</si>
  <si>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</si>
  <si>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</si>
  <si>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</si>
  <si>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</si>
  <si>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</si>
  <si>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</si>
  <si>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</si>
  <si>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</si>
  <si>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</si>
  <si>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</si>
  <si>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</si>
  <si>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</si>
  <si>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</si>
  <si>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</si>
  <si>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</si>
  <si>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</si>
  <si>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</si>
  <si>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</si>
  <si>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</si>
  <si>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</si>
  <si>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</si>
  <si>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</si>
  <si>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</si>
  <si>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</si>
  <si>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</si>
  <si>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</si>
  <si>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</si>
  <si>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</si>
  <si>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</si>
  <si>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</si>
  <si>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</si>
  <si>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</si>
  <si>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</si>
  <si>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</si>
  <si>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</si>
  <si>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</si>
  <si>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</si>
  <si>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</si>
  <si>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</si>
  <si>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</si>
  <si>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</si>
  <si>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</si>
  <si>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</si>
  <si>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</si>
  <si>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</si>
  <si>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</si>
  <si>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</si>
  <si>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</si>
  <si>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</si>
  <si>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</si>
  <si>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</si>
  <si>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</si>
  <si>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</si>
  <si>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</si>
  <si>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</si>
  <si>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</si>
  <si>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</si>
  <si>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</si>
  <si>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</si>
  <si>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</si>
  <si>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</si>
  <si>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</si>
  <si>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</si>
  <si>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</si>
  <si>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</si>
  <si>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</si>
  <si>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</si>
  <si>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</si>
  <si>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</si>
  <si>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</si>
  <si>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</si>
  <si>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</si>
  <si>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</si>
  <si>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</si>
  <si>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</si>
  <si>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</si>
  <si>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</si>
  <si>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</si>
  <si>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</si>
  <si>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</si>
  <si>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</si>
  <si>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</si>
  <si>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</si>
  <si>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</si>
  <si>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</si>
  <si>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</si>
  <si>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</si>
  <si>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</si>
  <si>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</si>
  <si>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</si>
  <si>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</si>
  <si>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</si>
  <si>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</si>
  <si>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</si>
  <si>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</si>
  <si>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</si>
  <si>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</si>
  <si>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</si>
  <si>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</si>
  <si>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</si>
  <si>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</si>
  <si>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</si>
  <si>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</si>
  <si>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</si>
  <si>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</si>
  <si>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</si>
  <si>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</si>
  <si>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</si>
  <si>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</si>
  <si>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</si>
  <si>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</si>
  <si>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</si>
  <si>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</si>
  <si>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</si>
  <si>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</si>
  <si>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</si>
  <si>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</si>
  <si>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</si>
  <si>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</si>
  <si>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</si>
  <si>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</si>
  <si>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</si>
  <si>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</si>
  <si>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</si>
  <si>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</si>
  <si>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</si>
  <si>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</si>
  <si>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</si>
  <si>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</si>
  <si>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</si>
  <si>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</si>
  <si>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</si>
  <si>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</si>
  <si>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</si>
  <si>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</si>
  <si>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</si>
  <si>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</si>
  <si>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</si>
  <si>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</si>
  <si>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</si>
  <si>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</si>
  <si>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</si>
  <si>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</si>
  <si>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</si>
  <si>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</si>
  <si>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</si>
  <si>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</si>
  <si>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</si>
  <si>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</si>
  <si>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</si>
  <si>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</si>
  <si>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</si>
  <si>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</si>
  <si>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</si>
  <si>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</si>
  <si>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</si>
  <si>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</si>
  <si>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</si>
  <si>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</si>
  <si>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</si>
  <si>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</si>
  <si>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</si>
  <si>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</si>
  <si>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</si>
  <si>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</si>
  <si>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</si>
  <si>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</si>
  <si>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</si>
  <si>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</si>
  <si>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</si>
  <si>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</si>
  <si>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</si>
  <si>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</si>
  <si>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</si>
  <si>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</si>
  <si>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</si>
  <si>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</si>
  <si>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</si>
  <si>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</si>
  <si>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</si>
  <si>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</si>
  <si>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</si>
  <si>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</si>
  <si>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</si>
  <si>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</si>
  <si>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</si>
  <si>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</si>
  <si>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</si>
  <si>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</si>
  <si>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</si>
  <si>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</si>
  <si>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</si>
  <si>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</si>
  <si>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</si>
  <si>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</si>
  <si>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</si>
  <si>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</si>
  <si>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</si>
  <si>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</si>
  <si>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</si>
  <si>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</si>
  <si>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</si>
  <si>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</si>
  <si>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</si>
  <si>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</si>
  <si>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</si>
  <si>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</si>
  <si>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</si>
  <si>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</si>
  <si>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</si>
  <si>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</si>
  <si>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</si>
  <si>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</si>
  <si>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</si>
  <si>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</si>
  <si>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</si>
  <si>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</si>
  <si>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</si>
  <si>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</si>
  <si>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</si>
  <si>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</si>
  <si>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</si>
  <si>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</si>
  <si>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</si>
  <si>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</si>
  <si>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</si>
  <si>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</si>
  <si>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</si>
  <si>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</si>
  <si>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</si>
  <si>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</si>
  <si>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</si>
  <si>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</si>
  <si>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</si>
  <si>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</si>
  <si>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</si>
  <si>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</si>
  <si>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</si>
  <si>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</si>
  <si>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</si>
  <si>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</si>
  <si>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</si>
  <si>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</si>
  <si>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</si>
  <si>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</si>
  <si>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</si>
  <si>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</si>
  <si>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</si>
  <si>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</si>
  <si>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</si>
  <si>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</si>
  <si>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</si>
  <si>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</si>
  <si>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</si>
  <si>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</si>
  <si>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</si>
  <si>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</si>
  <si>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</si>
  <si>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</si>
  <si>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</si>
  <si>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</si>
  <si>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</si>
  <si>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</si>
  <si>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</si>
  <si>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</si>
  <si>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</si>
  <si>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</si>
  <si>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</si>
  <si>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</si>
  <si>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</si>
  <si>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</si>
  <si>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</si>
  <si>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</si>
  <si>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</si>
  <si>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</si>
  <si>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</si>
  <si>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</si>
  <si>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</si>
  <si>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</si>
  <si>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</si>
  <si>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</si>
  <si>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</si>
  <si>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</si>
  <si>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</si>
  <si>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</si>
  <si>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</si>
  <si>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</si>
  <si>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</si>
  <si>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</si>
  <si>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</si>
  <si>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</si>
  <si>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</si>
  <si>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</si>
  <si>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</si>
  <si>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</si>
  <si>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</si>
  <si>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</si>
  <si>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</si>
  <si>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</si>
  <si>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</si>
  <si>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</si>
  <si>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</si>
  <si>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</si>
  <si>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</si>
  <si>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</si>
  <si>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</si>
  <si>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</si>
  <si>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</si>
  <si>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</si>
  <si>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</si>
  <si>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</si>
  <si>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</si>
  <si>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</si>
  <si>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</si>
  <si>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</si>
  <si>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</si>
  <si>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</si>
  <si>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</si>
  <si>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</si>
  <si>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</si>
  <si>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</si>
  <si>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</si>
  <si>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</si>
  <si>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</si>
  <si>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</si>
  <si>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</si>
  <si>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</si>
  <si>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</si>
  <si>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</si>
  <si>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</si>
  <si>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</si>
  <si>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</si>
  <si>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</si>
  <si>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</si>
  <si>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</si>
  <si>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</si>
  <si>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</si>
  <si>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</si>
  <si>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</si>
  <si>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</si>
  <si>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</si>
  <si>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</si>
  <si>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</si>
  <si>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</si>
  <si>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</si>
  <si>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</si>
  <si>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</si>
  <si>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</si>
  <si>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</si>
  <si>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</si>
  <si>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</si>
  <si>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</si>
  <si>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</si>
  <si>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</si>
  <si>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</si>
  <si>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</si>
  <si>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</si>
  <si>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</si>
  <si>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</si>
  <si>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</si>
  <si>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</si>
  <si>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</si>
  <si>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</si>
  <si>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</si>
  <si>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</si>
  <si>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</si>
  <si>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</si>
  <si>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</si>
  <si>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</si>
  <si>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</si>
  <si>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</si>
  <si>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</si>
  <si>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</si>
  <si>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</si>
  <si>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</si>
  <si>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</si>
  <si>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</si>
  <si>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</si>
  <si>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</si>
  <si>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</si>
  <si>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</si>
  <si>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</si>
  <si>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</si>
  <si>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</si>
  <si>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</si>
  <si>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</si>
  <si>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</si>
  <si>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</si>
  <si>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</si>
  <si>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</si>
  <si>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</si>
  <si>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</si>
  <si>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</si>
  <si>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</si>
  <si>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</si>
  <si>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</si>
  <si>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</si>
  <si>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</si>
  <si>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</si>
  <si>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</si>
  <si>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</si>
  <si>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</si>
  <si>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</si>
  <si>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</si>
  <si>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</si>
  <si>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</si>
  <si>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</si>
  <si>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</si>
  <si>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</si>
  <si>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</si>
  <si>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</si>
  <si>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</si>
  <si>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</si>
  <si>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</si>
  <si>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</si>
  <si>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</si>
  <si>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</si>
  <si>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</si>
  <si>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</si>
  <si>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</si>
  <si>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</si>
  <si>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</si>
  <si>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</si>
  <si>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</si>
  <si>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</si>
  <si>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</si>
  <si>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</si>
  <si>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</si>
  <si>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</si>
  <si>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</si>
  <si>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</si>
  <si>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</si>
  <si>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</si>
  <si>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</si>
  <si>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</si>
  <si>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</si>
  <si>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</si>
  <si>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</si>
  <si>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</si>
  <si>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</si>
  <si>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</si>
  <si>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</si>
  <si>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</si>
  <si>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</si>
  <si>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</si>
  <si>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</si>
  <si>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</si>
  <si>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</si>
  <si>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</si>
  <si>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</si>
  <si>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</si>
  <si>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</si>
  <si>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</si>
  <si>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</si>
  <si>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</si>
  <si>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</si>
  <si>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</si>
  <si>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</si>
  <si>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</si>
  <si>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</si>
  <si>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</si>
  <si>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</si>
  <si>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</si>
  <si>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</si>
  <si>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</si>
  <si>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</si>
  <si>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</si>
  <si>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</si>
  <si>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</si>
  <si>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</si>
  <si>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</si>
  <si>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</si>
  <si>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</si>
  <si>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</si>
  <si>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</si>
  <si>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</si>
  <si>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</si>
  <si>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</si>
  <si>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</si>
  <si>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</si>
  <si>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</si>
  <si>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</si>
  <si>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</si>
  <si>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</si>
  <si>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</si>
  <si>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</si>
  <si>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</si>
  <si>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</si>
  <si>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</si>
  <si>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</si>
  <si>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</si>
  <si>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</si>
  <si>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</si>
  <si>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</si>
  <si>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</si>
  <si>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</si>
  <si>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</si>
  <si>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</si>
  <si>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</si>
  <si>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</si>
  <si>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</si>
  <si>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</si>
  <si>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</si>
  <si>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</si>
  <si>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</si>
  <si>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</si>
  <si>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</si>
  <si>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</si>
  <si>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</si>
  <si>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</si>
  <si>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</si>
  <si>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</si>
  <si>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</si>
  <si>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</si>
  <si>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</si>
  <si>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</si>
  <si>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</si>
  <si>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</si>
  <si>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</si>
  <si>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</si>
  <si>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</si>
  <si>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</si>
  <si>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</si>
  <si>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</si>
  <si>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</si>
  <si>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</si>
  <si>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</si>
  <si>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</si>
  <si>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</si>
  <si>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</si>
  <si>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</si>
  <si>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</si>
  <si>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</si>
  <si>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</si>
  <si>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</si>
  <si>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</si>
  <si>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</si>
  <si>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</si>
  <si>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</si>
  <si>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</si>
  <si>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</si>
  <si>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</si>
  <si>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</si>
  <si>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</si>
  <si>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</si>
  <si>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</si>
  <si>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</si>
  <si>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</si>
  <si>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</si>
  <si>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</si>
  <si>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</si>
  <si>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</si>
  <si>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</si>
  <si>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</si>
  <si>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</si>
  <si>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</si>
  <si>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</si>
  <si>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</si>
  <si>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</si>
  <si>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</si>
  <si>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</si>
  <si>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</si>
  <si>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</si>
  <si>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</si>
  <si>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</si>
  <si>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</si>
  <si>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</si>
  <si>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</si>
  <si>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</si>
  <si>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</si>
  <si>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</si>
  <si>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</si>
  <si>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</si>
  <si>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</si>
  <si>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</si>
  <si>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</si>
  <si>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</si>
  <si>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</si>
  <si>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</si>
  <si>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</si>
  <si>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</si>
  <si>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</si>
  <si>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</si>
  <si>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</si>
  <si>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</si>
  <si>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</si>
  <si>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</si>
  <si>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</si>
  <si>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</si>
  <si>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</si>
  <si>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</si>
  <si>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</si>
  <si>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</si>
  <si>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</si>
  <si>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</si>
  <si>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</si>
  <si>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</si>
  <si>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</si>
  <si>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</si>
  <si>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</si>
  <si>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</si>
  <si>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</si>
  <si>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</si>
  <si>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</si>
  <si>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</si>
  <si>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</si>
  <si>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</si>
  <si>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</si>
  <si>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</si>
  <si>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</si>
  <si>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</si>
  <si>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</si>
  <si>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</si>
  <si>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</si>
  <si>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</si>
  <si>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</si>
  <si>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</si>
  <si>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</si>
  <si>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</si>
  <si>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</si>
  <si>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</si>
  <si>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</si>
  <si>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</si>
  <si>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</si>
  <si>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</si>
  <si>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</si>
  <si>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</si>
  <si>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</si>
  <si>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</si>
  <si>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</si>
  <si>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</si>
  <si>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</si>
  <si>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</si>
  <si>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</si>
  <si>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</si>
  <si>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</si>
  <si>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</si>
  <si>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</si>
  <si>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</si>
  <si>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</si>
  <si>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</si>
  <si>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</si>
  <si>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</si>
  <si>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</si>
  <si>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</si>
  <si>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</si>
  <si>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</si>
  <si>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</si>
  <si>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</si>
  <si>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</si>
  <si>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</si>
  <si>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</si>
  <si>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</si>
  <si>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</si>
  <si>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</si>
  <si>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</si>
  <si>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</si>
  <si>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</si>
  <si>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</si>
  <si>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</si>
  <si>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</si>
  <si>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</si>
  <si>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</si>
  <si>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</si>
  <si>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</si>
  <si>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</si>
  <si>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</si>
  <si>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</si>
  <si>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</si>
  <si>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</si>
  <si>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</si>
  <si>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</si>
  <si>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</si>
  <si>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</si>
  <si>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</si>
  <si>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</si>
  <si>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</si>
  <si>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</si>
  <si>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</si>
  <si>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</si>
  <si>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</si>
  <si>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</si>
  <si>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</si>
  <si>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</si>
  <si>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</si>
  <si>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</si>
  <si>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</si>
  <si>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</si>
  <si>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</si>
  <si>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</si>
  <si>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</si>
  <si>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</si>
  <si>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</si>
  <si>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</si>
  <si>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</si>
  <si>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</si>
  <si>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</si>
  <si>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</si>
  <si>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</si>
  <si>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</si>
  <si>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</si>
  <si>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</si>
  <si>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</si>
  <si>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</si>
  <si>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</si>
  <si>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</si>
  <si>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</si>
  <si>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</si>
  <si>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</si>
  <si>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</si>
  <si>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</si>
  <si>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</si>
  <si>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</si>
  <si>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</si>
  <si>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</si>
  <si>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</si>
  <si>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</si>
  <si>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</si>
  <si>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</si>
  <si>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</si>
  <si>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</si>
  <si>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</si>
  <si>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</si>
  <si>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</si>
  <si>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</si>
  <si>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</si>
  <si>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</si>
  <si>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</si>
  <si>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</si>
  <si>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</si>
  <si>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</si>
  <si>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</si>
  <si>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</si>
  <si>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</si>
  <si>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</si>
  <si>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</si>
  <si>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</si>
  <si>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</si>
  <si>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</si>
  <si>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</si>
  <si>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</si>
  <si>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</si>
  <si>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</si>
  <si>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</si>
  <si>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</si>
  <si>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</si>
  <si>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</si>
  <si>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</si>
  <si>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</si>
  <si>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</si>
  <si>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</si>
  <si>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</si>
  <si>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</si>
  <si>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</si>
  <si>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</si>
  <si>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</si>
  <si>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</si>
  <si>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</si>
  <si>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</si>
  <si>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</si>
  <si>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</si>
  <si>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</si>
  <si>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</si>
  <si>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</si>
  <si>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</si>
  <si>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</si>
  <si>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</si>
  <si>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</si>
  <si>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</si>
  <si>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</si>
  <si>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</si>
  <si>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</si>
  <si>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</si>
  <si>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</si>
  <si>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</si>
  <si>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</si>
  <si>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</si>
  <si>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</si>
  <si>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</si>
  <si>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</si>
  <si>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</si>
  <si>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</si>
  <si>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</si>
  <si>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</si>
  <si>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</si>
  <si>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</si>
  <si>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</si>
  <si>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</si>
  <si>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</si>
  <si>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</si>
  <si>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</si>
  <si>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</si>
  <si>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</si>
  <si>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</si>
  <si>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</si>
  <si>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</si>
  <si>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</si>
  <si>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</si>
  <si>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</si>
  <si>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</si>
  <si>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</si>
  <si>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</si>
  <si>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</si>
  <si>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</si>
  <si>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</si>
  <si>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</si>
  <si>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</si>
  <si>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</si>
  <si>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</si>
  <si>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</si>
  <si>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</si>
  <si>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</si>
  <si>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</si>
  <si>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</si>
  <si>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</si>
  <si>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</si>
  <si>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</si>
  <si>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</si>
  <si>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</si>
  <si>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</si>
  <si>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</si>
  <si>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</si>
  <si>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</si>
  <si>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</si>
  <si>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</si>
  <si>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</si>
  <si>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</si>
  <si>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</si>
  <si>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</si>
  <si>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</si>
  <si>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</si>
  <si>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</si>
  <si>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</si>
  <si>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</si>
  <si>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</si>
  <si>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</si>
  <si>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</si>
  <si>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</si>
  <si>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</si>
  <si>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</si>
  <si>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</si>
  <si>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</si>
  <si>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</si>
  <si>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</si>
  <si>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</si>
  <si>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</si>
  <si>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</si>
  <si>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</si>
  <si>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</si>
  <si>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</si>
  <si>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</si>
  <si>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</si>
  <si>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</si>
  <si>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</si>
  <si>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</si>
  <si>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</si>
  <si>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</si>
  <si>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</si>
  <si>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</si>
  <si>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</si>
  <si>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</si>
  <si>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</si>
  <si>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</si>
  <si>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</si>
  <si>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</si>
  <si>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</si>
  <si>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</si>
  <si>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</si>
  <si>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</si>
  <si>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</si>
  <si>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</si>
  <si>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</si>
  <si>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</si>
  <si>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</si>
  <si>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</si>
  <si>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</si>
  <si>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</si>
  <si>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</si>
  <si>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</si>
  <si>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</si>
  <si>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</si>
  <si>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</si>
  <si>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</si>
  <si>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</si>
  <si>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</si>
  <si>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</si>
  <si>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</si>
  <si>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</si>
  <si>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</si>
  <si>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</si>
  <si>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</si>
  <si>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</si>
  <si>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</si>
  <si>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</si>
  <si>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</si>
  <si>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</si>
  <si>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</si>
  <si>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</si>
  <si>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</si>
  <si>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</si>
  <si>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</si>
  <si>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</si>
  <si>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</si>
  <si>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</si>
  <si>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</si>
  <si>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</si>
  <si>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</si>
  <si>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</si>
  <si>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</si>
  <si>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</si>
  <si>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</si>
  <si>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</si>
  <si>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</si>
  <si>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</si>
  <si>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</si>
  <si>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</si>
  <si>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</si>
  <si>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</si>
  <si>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</si>
  <si>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</si>
  <si>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</si>
  <si>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</si>
  <si>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</si>
  <si>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</si>
  <si>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</si>
  <si>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</si>
  <si>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</si>
  <si>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</si>
  <si>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</si>
  <si>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</si>
  <si>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</si>
  <si>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</si>
  <si>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</si>
  <si>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</si>
  <si>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</si>
  <si>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</si>
  <si>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</si>
  <si>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</si>
  <si>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</si>
  <si>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</si>
  <si>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</si>
  <si>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</si>
  <si>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</si>
  <si>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</si>
  <si>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</si>
  <si>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</si>
  <si>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</si>
  <si>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</si>
  <si>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</si>
  <si>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</si>
  <si>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</si>
  <si>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</si>
  <si>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</si>
  <si>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</si>
  <si>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</si>
  <si>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</si>
  <si>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</si>
  <si>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</si>
  <si>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</si>
  <si>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</si>
  <si>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</si>
  <si>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</si>
  <si>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</si>
  <si>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</si>
  <si>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</si>
  <si>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</si>
  <si>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</si>
  <si>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</si>
  <si>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</si>
  <si>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</si>
  <si>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</si>
  <si>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</si>
  <si>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</si>
  <si>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</si>
  <si>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</si>
  <si>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</si>
  <si>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</si>
  <si>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</si>
  <si>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</si>
  <si>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</si>
  <si>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</si>
  <si>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</si>
  <si>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</si>
  <si>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</si>
  <si>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</si>
  <si>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</si>
  <si>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</si>
  <si>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</si>
  <si>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</si>
  <si>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</si>
  <si>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</si>
  <si>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</si>
  <si>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</si>
  <si>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</si>
  <si>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</si>
  <si>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</si>
  <si>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</si>
  <si>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</si>
  <si>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</si>
  <si>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</si>
  <si>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</si>
  <si>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</si>
  <si>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</si>
  <si>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</si>
  <si>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</si>
  <si>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</si>
  <si>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</si>
  <si>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</si>
  <si>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</si>
  <si>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</si>
  <si>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</si>
  <si>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</si>
  <si>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</si>
  <si>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</si>
  <si>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</si>
  <si>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</si>
  <si>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</si>
  <si>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</si>
  <si>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</si>
  <si>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</si>
  <si>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</si>
  <si>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</si>
  <si>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</si>
  <si>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</si>
  <si>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</si>
  <si>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</si>
  <si>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</si>
  <si>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</si>
  <si>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</si>
  <si>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</si>
  <si>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</si>
  <si>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</si>
  <si>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</si>
  <si>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</si>
  <si>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</si>
  <si>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</si>
  <si>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</si>
  <si>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</si>
  <si>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</si>
  <si>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</si>
  <si>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</si>
  <si>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</si>
  <si>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</si>
  <si>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</si>
  <si>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</si>
  <si>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</si>
  <si>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</si>
  <si>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</si>
  <si>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</si>
  <si>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</si>
  <si>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</si>
  <si>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</si>
  <si>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</si>
  <si>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</si>
  <si>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</si>
  <si>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</si>
  <si>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</si>
  <si>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</si>
  <si>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</si>
  <si>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</si>
  <si>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</si>
  <si>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</si>
  <si>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</si>
  <si>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</si>
  <si>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</si>
  <si>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</si>
  <si>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</si>
  <si>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</si>
  <si>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</si>
  <si>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</si>
  <si>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</si>
  <si>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</si>
  <si>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</si>
  <si>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</si>
  <si>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</si>
  <si>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</si>
  <si>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</si>
  <si>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</si>
  <si>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</si>
  <si>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</si>
  <si>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</si>
  <si>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</si>
  <si>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</si>
  <si>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</si>
  <si>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</si>
  <si>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</si>
  <si>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</si>
  <si>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</si>
  <si>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</si>
  <si>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</si>
  <si>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</si>
  <si>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</si>
  <si>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</si>
  <si>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</si>
  <si>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</si>
  <si>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</si>
  <si>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</si>
  <si>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</si>
  <si>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</si>
  <si>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</si>
  <si>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</si>
  <si>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</si>
  <si>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</si>
  <si>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</si>
  <si>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</si>
  <si>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</si>
  <si>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</si>
  <si>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</si>
  <si>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</si>
  <si>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</si>
  <si>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</si>
  <si>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</si>
  <si>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</si>
  <si>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</si>
  <si>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</si>
  <si>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</si>
  <si>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</si>
  <si>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</si>
  <si>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</si>
  <si>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</si>
  <si>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</si>
  <si>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</si>
  <si>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</si>
  <si>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</si>
  <si>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</si>
  <si>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</si>
  <si>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</si>
  <si>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</si>
  <si>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</si>
  <si>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</si>
  <si>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</si>
  <si>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</si>
  <si>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</si>
  <si>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</si>
  <si>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</si>
  <si>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</si>
  <si>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</si>
  <si>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</si>
  <si>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</si>
  <si>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</si>
  <si>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</si>
  <si>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</si>
  <si>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</si>
  <si>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</si>
  <si>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</si>
  <si>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</si>
  <si>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</si>
  <si>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</si>
  <si>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</si>
  <si>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</si>
  <si>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</si>
  <si>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</si>
  <si>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</si>
  <si>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</si>
  <si>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</si>
  <si>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</si>
  <si>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</si>
  <si>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</si>
  <si>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</si>
  <si>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</si>
  <si>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</si>
  <si>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</si>
  <si>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</si>
  <si>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</si>
  <si>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</si>
  <si>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</si>
  <si>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</si>
  <si>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</si>
  <si>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</si>
  <si>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</si>
  <si>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</si>
  <si>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</si>
  <si>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</si>
  <si>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</si>
  <si>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</si>
  <si>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</si>
  <si>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</si>
  <si>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</si>
  <si>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</si>
  <si>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</si>
  <si>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</si>
  <si>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</si>
  <si>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</si>
  <si>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</si>
  <si>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</si>
  <si>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</si>
  <si>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</si>
  <si>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</si>
  <si>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</si>
  <si>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</si>
  <si>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</si>
  <si>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</si>
  <si>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</si>
  <si>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</si>
  <si>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</si>
  <si>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</si>
  <si>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</si>
  <si>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</si>
  <si>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</si>
  <si>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</si>
  <si>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</si>
  <si>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</si>
  <si>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</si>
  <si>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</si>
  <si>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</si>
  <si>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</si>
  <si>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</si>
  <si>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</si>
  <si>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</si>
  <si>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</si>
  <si>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</si>
  <si>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</si>
  <si>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</si>
  <si>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</si>
  <si>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</si>
  <si>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</si>
  <si>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</si>
  <si>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</si>
  <si>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</si>
  <si>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</si>
  <si>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</si>
  <si>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</si>
  <si>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</si>
  <si>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</si>
  <si>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</si>
  <si>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</si>
  <si>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</si>
  <si>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</si>
  <si>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</si>
  <si>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</si>
  <si>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</si>
  <si>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</si>
  <si>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</si>
  <si>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</si>
  <si>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</si>
  <si>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</si>
  <si>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</si>
  <si>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</si>
  <si>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</si>
  <si>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</si>
  <si>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</si>
  <si>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</si>
  <si>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</si>
  <si>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</si>
  <si>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</si>
  <si>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</si>
  <si>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</si>
  <si>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</si>
  <si>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</si>
  <si>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</si>
  <si>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</si>
  <si>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</si>
  <si>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</si>
  <si>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</si>
  <si>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</si>
  <si>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</si>
  <si>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</si>
  <si>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</si>
  <si>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</si>
  <si>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</si>
  <si>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</si>
  <si>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</si>
  <si>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</si>
  <si>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</si>
  <si>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</si>
  <si>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</si>
  <si>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</si>
  <si>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</si>
  <si>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</si>
  <si>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</si>
  <si>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</si>
  <si>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</si>
  <si>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</si>
  <si>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</si>
  <si>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</si>
  <si>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</si>
  <si>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</si>
  <si>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</si>
  <si>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</si>
  <si>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</si>
  <si>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</si>
  <si>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</si>
  <si>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</si>
  <si>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</si>
  <si>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</si>
  <si>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</si>
  <si>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</si>
  <si>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</si>
  <si>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</si>
  <si>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</si>
  <si>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</si>
  <si>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</si>
  <si>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</si>
  <si>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</si>
  <si>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</si>
  <si>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</si>
  <si>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</si>
  <si>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</si>
  <si>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</si>
  <si>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</si>
  <si>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</si>
  <si>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</si>
  <si>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</si>
  <si>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</si>
  <si>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</si>
  <si>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</si>
  <si>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</si>
  <si>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</si>
  <si>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</si>
  <si>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</si>
  <si>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</si>
  <si>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</si>
  <si>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</si>
  <si>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</si>
  <si>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</si>
  <si>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</si>
  <si>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</si>
  <si>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</si>
  <si>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</si>
  <si>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</si>
  <si>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</si>
  <si>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</si>
  <si>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</si>
  <si>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</si>
  <si>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</si>
  <si>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</si>
  <si>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</si>
  <si>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</si>
  <si>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</si>
  <si>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</si>
  <si>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</si>
  <si>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</si>
  <si>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</si>
  <si>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</si>
  <si>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</si>
  <si>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</si>
  <si>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</si>
  <si>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</si>
  <si>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</si>
  <si>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</si>
  <si>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</si>
  <si>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</si>
  <si>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</si>
  <si>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</si>
  <si>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</si>
  <si>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</si>
  <si>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</si>
  <si>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</si>
  <si>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</si>
  <si>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</si>
  <si>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</si>
  <si>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</si>
  <si>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</si>
  <si>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</si>
  <si>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</si>
  <si>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</si>
  <si>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</si>
  <si>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</si>
  <si>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</si>
  <si>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</si>
  <si>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</si>
  <si>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</si>
  <si>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</si>
  <si>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</si>
  <si>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</si>
  <si>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</si>
  <si>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</si>
  <si>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</si>
  <si>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</si>
  <si>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</si>
  <si>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</si>
  <si>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</si>
  <si>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</si>
  <si>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</si>
  <si>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</si>
  <si>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</si>
  <si>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</si>
  <si>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</si>
  <si>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</si>
  <si>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</si>
  <si>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</si>
  <si>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</si>
  <si>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</si>
  <si>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</si>
  <si>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</si>
  <si>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</si>
  <si>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</si>
  <si>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</si>
  <si>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</si>
  <si>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</si>
  <si>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</si>
  <si>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</si>
  <si>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</si>
  <si>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</si>
  <si>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</si>
  <si>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</si>
  <si>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</si>
  <si>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</si>
  <si>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</si>
  <si>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</si>
  <si>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</si>
  <si>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</si>
  <si>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</si>
  <si>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</si>
  <si>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</si>
  <si>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</si>
  <si>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</si>
  <si>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</si>
  <si>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</si>
  <si>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</si>
  <si>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</si>
  <si>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</si>
  <si>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</si>
  <si>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</si>
  <si>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</si>
  <si>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</si>
  <si>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</si>
  <si>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</si>
  <si>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</si>
  <si>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</si>
  <si>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</si>
  <si>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</si>
  <si>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</si>
  <si>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</si>
  <si>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</si>
  <si>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</si>
  <si>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</si>
  <si>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</si>
  <si>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</si>
  <si>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</si>
  <si>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</si>
  <si>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</si>
  <si>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</si>
  <si>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</si>
  <si>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</si>
  <si>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</si>
  <si>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</si>
  <si>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</si>
  <si>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</si>
  <si>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</si>
  <si>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</si>
  <si>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</si>
  <si>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</si>
  <si>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</si>
  <si>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</si>
  <si>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</si>
  <si>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</si>
  <si>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</si>
  <si>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</si>
  <si>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</si>
  <si>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</si>
  <si>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</si>
  <si>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</si>
  <si>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</si>
  <si>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</si>
  <si>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</si>
  <si>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</si>
  <si>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</si>
  <si>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</si>
  <si>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</si>
  <si>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</si>
  <si>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</si>
  <si>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</si>
  <si>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</si>
  <si>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</si>
  <si>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</si>
  <si>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</si>
  <si>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</si>
  <si>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</si>
  <si>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</si>
  <si>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</si>
  <si>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</si>
  <si>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</si>
  <si>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</si>
  <si>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</si>
  <si>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</si>
  <si>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</si>
  <si>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</si>
  <si>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</si>
  <si>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</si>
  <si>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</si>
  <si>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</si>
  <si>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</si>
  <si>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</si>
  <si>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</si>
  <si>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</si>
  <si>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</si>
  <si>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</si>
  <si>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</si>
  <si>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</si>
  <si>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</si>
  <si>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</si>
  <si>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</si>
  <si>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</si>
  <si>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</si>
  <si>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</si>
  <si>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</si>
  <si>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</si>
  <si>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</si>
  <si>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</si>
  <si>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</si>
  <si>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</si>
  <si>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</si>
  <si>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</si>
  <si>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</si>
  <si>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</si>
  <si>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</si>
  <si>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</si>
  <si>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</si>
  <si>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</si>
  <si>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</si>
  <si>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</si>
  <si>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</si>
  <si>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</si>
  <si>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</si>
  <si>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</si>
  <si>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</si>
  <si>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</si>
  <si>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</si>
  <si>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</si>
  <si>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</si>
  <si>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</si>
  <si>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</si>
  <si>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</si>
  <si>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</si>
  <si>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</si>
  <si>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</si>
  <si>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</si>
  <si>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</si>
  <si>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</si>
  <si>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</si>
  <si>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</si>
  <si>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</si>
  <si>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</si>
  <si>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</si>
  <si>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</si>
  <si>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</si>
  <si>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</si>
  <si>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</si>
  <si>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</si>
  <si>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</si>
  <si>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</si>
  <si>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</si>
  <si>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</si>
  <si>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</si>
  <si>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</si>
  <si>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</si>
  <si>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</si>
  <si>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</si>
  <si>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</si>
  <si>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</si>
  <si>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</si>
  <si>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</si>
  <si>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</si>
  <si>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</si>
  <si>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</si>
  <si>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</si>
  <si>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</si>
  <si>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</si>
  <si>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</si>
  <si>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</si>
  <si>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</si>
  <si>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</si>
  <si>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</si>
  <si>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</si>
  <si>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</si>
  <si>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</si>
  <si>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</si>
  <si>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</si>
  <si>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</si>
  <si>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</si>
  <si>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</si>
  <si>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</si>
  <si>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</si>
  <si>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</si>
  <si>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</si>
  <si>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</si>
  <si>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</si>
  <si>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</si>
  <si>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</si>
  <si>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</si>
  <si>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</si>
  <si>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</si>
  <si>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</si>
  <si>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</si>
  <si>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</si>
  <si>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</si>
  <si>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</si>
  <si>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</si>
  <si>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</si>
  <si>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</si>
  <si>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</si>
  <si>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</si>
  <si>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</si>
  <si>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</si>
  <si>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</si>
  <si>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</si>
  <si>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</si>
  <si>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</si>
  <si>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</si>
  <si>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</si>
  <si>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</si>
  <si>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</si>
  <si>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</si>
  <si>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</si>
  <si>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</si>
  <si>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</si>
  <si>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</si>
  <si>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</si>
  <si>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</si>
  <si>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</si>
  <si>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</si>
  <si>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</si>
  <si>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</si>
  <si>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</si>
  <si>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</si>
  <si>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</si>
  <si>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</si>
  <si>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</si>
  <si>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</si>
  <si>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</si>
  <si>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</si>
  <si>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</si>
  <si>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</si>
  <si>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</si>
  <si>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</si>
  <si>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</si>
  <si>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</si>
  <si>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</si>
  <si>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</si>
  <si>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</si>
  <si>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</si>
  <si>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</si>
  <si>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</si>
  <si>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</si>
  <si>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</si>
  <si>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</si>
  <si>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</si>
  <si>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</si>
  <si>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</si>
  <si>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</si>
  <si>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</si>
  <si>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</si>
  <si>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</si>
  <si>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</si>
  <si>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</si>
  <si>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</si>
  <si>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</si>
  <si>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</si>
  <si>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</si>
  <si>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</si>
  <si>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</si>
  <si>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</si>
  <si>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</si>
  <si>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</si>
  <si>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</si>
  <si>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</si>
  <si>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</si>
  <si>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</si>
  <si>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</si>
  <si>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</si>
  <si>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</si>
  <si>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</si>
  <si>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</si>
  <si>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</si>
  <si>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</si>
  <si>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</si>
  <si>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</si>
  <si>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</si>
  <si>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</si>
  <si>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</si>
  <si>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</si>
  <si>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</si>
  <si>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</si>
  <si>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</si>
  <si>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</si>
  <si>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</si>
  <si>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</si>
  <si>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</si>
  <si>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</si>
  <si>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</si>
  <si>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</si>
  <si>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</si>
  <si>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</si>
  <si>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</si>
  <si>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</si>
  <si>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</si>
  <si>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</si>
  <si>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</si>
  <si>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</si>
  <si>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</si>
  <si>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</si>
  <si>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</si>
  <si>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</si>
  <si>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</si>
  <si>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</si>
  <si>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</si>
  <si>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</si>
  <si>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</si>
  <si>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</si>
  <si>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</si>
  <si>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</si>
  <si>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</si>
  <si>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</si>
  <si>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</si>
  <si>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</si>
  <si>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</si>
  <si>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</si>
  <si>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</si>
  <si>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</si>
  <si>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</si>
  <si>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</si>
  <si>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</si>
  <si>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</si>
  <si>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</si>
  <si>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</si>
  <si>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</si>
  <si>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</si>
  <si>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</si>
  <si>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</si>
  <si>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</si>
  <si>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</si>
  <si>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</si>
  <si>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</si>
  <si>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</si>
  <si>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</si>
  <si>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</si>
  <si>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</si>
  <si>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</si>
  <si>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</si>
  <si>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</si>
  <si>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</si>
  <si>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</si>
  <si>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</si>
  <si>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</si>
  <si>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</si>
  <si>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</si>
  <si>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</si>
  <si>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</si>
  <si>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</si>
  <si>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</si>
  <si>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</si>
  <si>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</si>
  <si>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</si>
  <si>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</si>
  <si>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</si>
  <si>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</si>
  <si>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</si>
  <si>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</si>
  <si>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</si>
  <si>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</si>
  <si>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</si>
  <si>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</si>
  <si>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</si>
  <si>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</si>
  <si>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</si>
  <si>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</si>
  <si>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</si>
  <si>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</si>
  <si>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</si>
  <si>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</si>
  <si>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</si>
  <si>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</si>
  <si>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</si>
  <si>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</si>
  <si>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</si>
  <si>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</si>
  <si>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</si>
  <si>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</si>
  <si>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</si>
  <si>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</si>
  <si>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</si>
  <si>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</si>
  <si>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</si>
  <si>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</si>
  <si>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</si>
  <si>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</si>
  <si>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</si>
  <si>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</si>
  <si>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</si>
  <si>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</si>
  <si>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</si>
  <si>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</si>
  <si>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</si>
  <si>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</si>
  <si>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</si>
  <si>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</si>
  <si>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</si>
  <si>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</si>
  <si>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</si>
  <si>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</si>
  <si>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</si>
  <si>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</si>
  <si>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</si>
  <si>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</si>
  <si>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</si>
  <si>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</si>
  <si>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</si>
  <si>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</si>
  <si>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</si>
  <si>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</si>
  <si>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</si>
  <si>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</si>
  <si>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</si>
  <si>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</si>
  <si>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</si>
  <si>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</si>
  <si>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</si>
  <si>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</si>
  <si>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</si>
  <si>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</si>
  <si>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</si>
  <si>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</si>
  <si>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</si>
  <si>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</si>
  <si>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</si>
  <si>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</si>
  <si>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</si>
  <si>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</si>
  <si>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</si>
  <si>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</si>
  <si>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</si>
  <si>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</si>
  <si>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</si>
  <si>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</si>
  <si>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</si>
  <si>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</si>
  <si>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</si>
  <si>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</si>
  <si>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</si>
  <si>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</si>
  <si>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</si>
  <si>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</si>
  <si>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</si>
  <si>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</si>
  <si>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</si>
  <si>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</si>
  <si>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</si>
  <si>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</si>
  <si>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</si>
  <si>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</si>
  <si>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</si>
  <si>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</si>
  <si>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</si>
  <si>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</si>
  <si>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</si>
  <si>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</si>
  <si>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</si>
  <si>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</si>
  <si>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</si>
  <si>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</si>
  <si>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</si>
  <si>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</si>
  <si>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</si>
  <si>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</si>
  <si>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</si>
  <si>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</si>
  <si>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</si>
  <si>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</si>
  <si>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</si>
  <si>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</si>
  <si>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</si>
  <si>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</si>
  <si>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</si>
  <si>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</si>
  <si>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</si>
  <si>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</si>
  <si>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</si>
  <si>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</si>
  <si>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</si>
  <si>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</si>
  <si>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</si>
  <si>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</si>
  <si>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</si>
  <si>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</si>
  <si>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</si>
  <si>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</si>
  <si>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</si>
  <si>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</si>
  <si>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</si>
  <si>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</si>
  <si>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</si>
  <si>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</si>
  <si>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</si>
  <si>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</si>
  <si>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</si>
  <si>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</si>
  <si>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</si>
  <si>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</si>
  <si>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</si>
  <si>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</si>
  <si>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</si>
  <si>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</si>
  <si>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</si>
  <si>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</si>
  <si>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</si>
  <si>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</si>
  <si>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</si>
  <si>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</si>
  <si>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</si>
  <si>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</si>
  <si>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</si>
  <si>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</si>
  <si>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</si>
  <si>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</si>
  <si>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</si>
  <si>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</si>
  <si>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</si>
  <si>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</si>
  <si>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</si>
  <si>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</si>
  <si>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</si>
  <si>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</si>
  <si>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</si>
  <si>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</si>
  <si>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</si>
  <si>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</si>
  <si>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</si>
  <si>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</si>
  <si>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</si>
  <si>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</si>
  <si>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</si>
  <si>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</si>
  <si>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</si>
  <si>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</si>
  <si>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</si>
  <si>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</si>
  <si>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</si>
  <si>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</si>
  <si>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</si>
  <si>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</si>
  <si>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</si>
  <si>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</si>
  <si>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</si>
  <si>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</si>
  <si>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</si>
  <si>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</si>
  <si>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</si>
  <si>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</si>
  <si>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</si>
  <si>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</si>
  <si>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</si>
  <si>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</si>
  <si>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</si>
  <si>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</si>
  <si>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</si>
  <si>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</si>
  <si>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</si>
  <si>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</si>
  <si>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</si>
  <si>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</si>
  <si>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</si>
  <si>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</si>
  <si>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</si>
  <si>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</si>
  <si>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</si>
  <si>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</si>
  <si>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</si>
  <si>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</si>
  <si>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</si>
  <si>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</si>
  <si>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</si>
  <si>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</si>
  <si>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</si>
  <si>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</si>
  <si>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</si>
  <si>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</si>
  <si>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</si>
  <si>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</si>
  <si>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</si>
  <si>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</si>
  <si>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</si>
  <si>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</si>
  <si>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</si>
  <si>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</si>
  <si>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</si>
  <si>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</si>
  <si>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</si>
  <si>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</si>
  <si>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</si>
  <si>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</si>
  <si>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</si>
  <si>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</si>
  <si>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</si>
  <si>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</si>
  <si>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</si>
  <si>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</si>
  <si>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</si>
  <si>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</si>
  <si>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</si>
  <si>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</si>
  <si>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</si>
  <si>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</si>
  <si>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</si>
  <si>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</si>
  <si>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</si>
  <si>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</si>
  <si>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</si>
  <si>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</si>
  <si>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</si>
  <si>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</si>
  <si>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</si>
  <si>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</si>
  <si>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</si>
  <si>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</si>
  <si>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</si>
  <si>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</si>
  <si>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</si>
  <si>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</si>
  <si>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</si>
  <si>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</si>
  <si>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</si>
  <si>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</si>
  <si>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</si>
  <si>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</si>
  <si>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</si>
  <si>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</si>
  <si>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</si>
  <si>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</si>
  <si>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</si>
  <si>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</si>
  <si>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</si>
  <si>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</si>
  <si>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</si>
  <si>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</si>
  <si>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</si>
  <si>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</si>
  <si>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</si>
  <si>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</si>
  <si>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</si>
  <si>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</si>
  <si>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</si>
  <si>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</si>
  <si>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</si>
  <si>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</si>
  <si>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</si>
  <si>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</si>
  <si>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</si>
  <si>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</si>
  <si>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</si>
  <si>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</si>
  <si>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</si>
  <si>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</si>
  <si>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</si>
  <si>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</si>
  <si>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</si>
  <si>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</si>
  <si>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</si>
  <si>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</si>
  <si>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</si>
  <si>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</si>
  <si>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</si>
  <si>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</si>
  <si>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</si>
  <si>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</si>
  <si>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</si>
  <si>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</si>
  <si>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</si>
  <si>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</si>
  <si>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</si>
  <si>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</si>
  <si>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</si>
  <si>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</si>
  <si>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</si>
  <si>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</si>
  <si>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</si>
  <si>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</si>
  <si>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</si>
  <si>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</si>
  <si>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</si>
  <si>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</si>
  <si>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</si>
  <si>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</si>
  <si>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</si>
  <si>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</si>
  <si>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</si>
  <si>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</si>
  <si>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</si>
  <si>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</si>
  <si>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</si>
  <si>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</si>
  <si>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</si>
  <si>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</si>
  <si>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</si>
  <si>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</si>
  <si>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</si>
  <si>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</si>
  <si>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</si>
  <si>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</si>
  <si>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</si>
  <si>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</si>
  <si>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</si>
  <si>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</si>
  <si>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</si>
  <si>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</si>
  <si>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</si>
  <si>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</si>
  <si>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</si>
  <si>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</si>
  <si>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</si>
  <si>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</si>
  <si>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</si>
  <si>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</si>
  <si>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</si>
  <si>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</si>
  <si>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</si>
  <si>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</si>
  <si>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</si>
  <si>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</si>
  <si>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</si>
  <si>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</si>
  <si>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</si>
  <si>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</si>
  <si>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</si>
  <si>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</si>
  <si>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</si>
  <si>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</si>
  <si>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</si>
  <si>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</si>
  <si>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</si>
  <si>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</si>
  <si>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</si>
  <si>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</si>
  <si>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</si>
  <si>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</si>
  <si>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</si>
  <si>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</si>
  <si>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</si>
  <si>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</si>
  <si>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</si>
  <si>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</si>
  <si>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</si>
  <si>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</si>
  <si>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</si>
  <si>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</si>
  <si>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</si>
  <si>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</si>
  <si>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</si>
  <si>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</si>
  <si>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</si>
  <si>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</si>
  <si>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</si>
  <si>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</si>
  <si>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</si>
  <si>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</si>
  <si>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</si>
  <si>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</si>
  <si>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</si>
  <si>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</si>
  <si>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</si>
  <si>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</si>
  <si>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</si>
  <si>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</si>
  <si>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</si>
  <si>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</si>
  <si>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</si>
  <si>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</si>
  <si>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</si>
  <si>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</si>
  <si>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</si>
  <si>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</si>
  <si>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</si>
  <si>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</si>
  <si>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</si>
  <si>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</si>
  <si>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</si>
  <si>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</si>
  <si>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</si>
  <si>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</si>
  <si>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</si>
  <si>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</si>
  <si>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</si>
  <si>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</si>
  <si>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</si>
  <si>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</si>
  <si>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</si>
  <si>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</si>
  <si>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</si>
  <si>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</si>
  <si>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</si>
  <si>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</si>
  <si>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</si>
  <si>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</si>
  <si>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</si>
  <si>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</si>
  <si>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</si>
  <si>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</si>
  <si>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</si>
  <si>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</si>
  <si>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</si>
  <si>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</si>
  <si>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</si>
  <si>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</si>
  <si>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</si>
  <si>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</si>
  <si>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</si>
  <si>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</si>
  <si>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</si>
  <si>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</si>
  <si>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</si>
  <si>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</si>
  <si>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</si>
  <si>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</si>
  <si>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</si>
  <si>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</si>
  <si>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</si>
  <si>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</si>
  <si>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</si>
  <si>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</si>
  <si>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</si>
  <si>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</si>
  <si>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</si>
  <si>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</si>
  <si>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</si>
  <si>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</si>
  <si>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</si>
  <si>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</si>
  <si>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</si>
  <si>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</si>
  <si>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</si>
  <si>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</si>
  <si>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</si>
  <si>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</si>
  <si>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</si>
  <si>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</si>
  <si>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</si>
  <si>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</si>
  <si>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</si>
  <si>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</si>
  <si>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</si>
  <si>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</si>
  <si>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</si>
  <si>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</si>
  <si>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</si>
  <si>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</si>
  <si>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</si>
  <si>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</si>
  <si>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</si>
  <si>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</si>
  <si>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</si>
  <si>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</si>
  <si>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</si>
  <si>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</si>
  <si>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</si>
  <si>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</si>
  <si>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</si>
  <si>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</si>
  <si>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</si>
  <si>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</si>
  <si>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</si>
  <si>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</si>
  <si>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</si>
  <si>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</si>
  <si>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</si>
  <si>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</si>
  <si>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</si>
  <si>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</si>
  <si>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</si>
  <si>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</si>
  <si>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</si>
  <si>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</si>
  <si>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</si>
  <si>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</si>
  <si>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</si>
  <si>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</si>
  <si>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</si>
  <si>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</si>
  <si>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</si>
  <si>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</si>
  <si>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</si>
  <si>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</si>
  <si>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</si>
  <si>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</si>
  <si>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</si>
  <si>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</si>
  <si>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</si>
  <si>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</si>
  <si>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</si>
  <si>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</si>
  <si>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</si>
  <si>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</si>
  <si>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</si>
  <si>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</si>
  <si>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</si>
  <si>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</si>
  <si>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</si>
  <si>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</si>
  <si>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</si>
  <si>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</si>
  <si>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</si>
  <si>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</si>
  <si>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</si>
  <si>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</si>
  <si>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</si>
  <si>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</si>
  <si>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</si>
  <si>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</si>
  <si>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</si>
  <si>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</si>
  <si>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</si>
  <si>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</si>
  <si>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</si>
  <si>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</si>
  <si>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</si>
  <si>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</si>
  <si>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</si>
  <si>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</si>
  <si>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</si>
  <si>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</si>
  <si>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</si>
  <si>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</si>
  <si>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</si>
  <si>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</si>
  <si>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</si>
  <si>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</si>
  <si>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</si>
  <si>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</si>
  <si>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</si>
  <si>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</si>
  <si>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</si>
  <si>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</si>
  <si>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</si>
  <si>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</si>
  <si>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</si>
  <si>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</si>
  <si>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</si>
  <si>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</si>
  <si>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</si>
  <si>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</si>
  <si>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</si>
  <si>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</si>
  <si>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</si>
  <si>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</si>
  <si>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</si>
  <si>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</si>
  <si>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</si>
  <si>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</si>
  <si>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</si>
  <si>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</si>
  <si>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</si>
  <si>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</si>
  <si>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</si>
  <si>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</si>
  <si>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</si>
  <si>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</si>
  <si>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</si>
  <si>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</si>
  <si>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</si>
  <si>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</si>
  <si>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</si>
  <si>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</si>
  <si>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</si>
  <si>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</si>
  <si>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</si>
  <si>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</si>
  <si>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</si>
  <si>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</si>
  <si>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</si>
  <si>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</si>
  <si>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</si>
  <si>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</si>
  <si>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</si>
  <si>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</si>
  <si>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</si>
  <si>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</si>
  <si>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</si>
  <si>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</si>
  <si>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</si>
  <si>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</si>
  <si>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</si>
  <si>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</si>
  <si>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</si>
  <si>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</si>
  <si>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</si>
  <si>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</si>
  <si>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</si>
  <si>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</si>
  <si>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</si>
  <si>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</si>
  <si>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</si>
  <si>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</si>
  <si>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</si>
  <si>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</si>
  <si>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</si>
  <si>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</si>
  <si>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</si>
  <si>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</si>
  <si>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</si>
  <si>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</si>
  <si>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</si>
  <si>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</si>
  <si>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</si>
  <si>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</si>
  <si>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</si>
  <si>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</si>
  <si>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</si>
  <si>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</si>
  <si>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</si>
  <si>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</si>
  <si>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</si>
  <si>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</si>
  <si>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</si>
  <si>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</si>
  <si>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</si>
  <si>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</si>
  <si>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</si>
  <si>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</si>
  <si>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</si>
  <si>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</si>
  <si>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</si>
  <si>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</si>
  <si>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</si>
  <si>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</si>
  <si>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</si>
  <si>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</si>
  <si>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</si>
  <si>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</si>
  <si>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</si>
  <si>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</si>
  <si>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</si>
  <si>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</si>
  <si>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</si>
  <si>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</si>
  <si>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</si>
  <si>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</si>
  <si>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</si>
  <si>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</si>
  <si>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</si>
  <si>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</si>
  <si>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</si>
  <si>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</si>
  <si>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</si>
  <si>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</si>
  <si>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</si>
  <si>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</si>
  <si>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</si>
  <si>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</si>
  <si>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</si>
  <si>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</si>
  <si>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</si>
  <si>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</si>
  <si>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</si>
  <si>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</si>
  <si>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</si>
  <si>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</si>
  <si>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</si>
  <si>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</si>
  <si>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</si>
  <si>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</si>
  <si>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</si>
  <si>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</si>
  <si>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</si>
  <si>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</si>
  <si>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</si>
  <si>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</si>
  <si>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</si>
  <si>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</si>
  <si>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</si>
  <si>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</si>
  <si>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</si>
  <si>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</si>
  <si>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</si>
  <si>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</si>
  <si>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</si>
  <si>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</si>
  <si>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</si>
  <si>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</si>
  <si>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</si>
  <si>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</si>
  <si>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</si>
  <si>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</si>
  <si>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</si>
  <si>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</si>
  <si>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</si>
  <si>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</si>
  <si>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</si>
  <si>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</si>
  <si>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</si>
  <si>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</si>
  <si>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</si>
  <si>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</si>
  <si>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</si>
  <si>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</si>
  <si>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</si>
  <si>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</si>
  <si>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</si>
  <si>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</si>
  <si>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</si>
  <si>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</si>
  <si>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</si>
  <si>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</si>
  <si>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</si>
  <si>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</si>
  <si>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</si>
  <si>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</si>
  <si>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</si>
  <si>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</si>
  <si>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</si>
  <si>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</si>
  <si>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</si>
  <si>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</si>
  <si>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</si>
  <si>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</si>
  <si>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</si>
  <si>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</si>
  <si>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</si>
  <si>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</si>
  <si>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</si>
  <si>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</si>
  <si>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</si>
  <si>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</si>
  <si>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</si>
  <si>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</si>
  <si>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</si>
  <si>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</si>
  <si>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</si>
  <si>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</si>
  <si>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</si>
  <si>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</si>
  <si>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</si>
  <si>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</si>
  <si>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</si>
  <si>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</si>
  <si>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</si>
  <si>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</si>
  <si>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</si>
  <si>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</si>
  <si>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</si>
  <si>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</si>
  <si>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</si>
  <si>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</si>
  <si>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</si>
  <si>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</si>
  <si>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</si>
  <si>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</si>
  <si>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</si>
  <si>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</si>
  <si>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</si>
  <si>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</si>
  <si>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</si>
  <si>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</si>
  <si>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</si>
  <si>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</si>
  <si>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</si>
  <si>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</si>
  <si>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</si>
  <si>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</si>
  <si>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</si>
  <si>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</si>
  <si>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</si>
  <si>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</si>
  <si>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</si>
  <si>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</si>
  <si>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</si>
  <si>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</si>
  <si>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</si>
  <si>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</si>
  <si>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</si>
  <si>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</si>
  <si>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</si>
  <si>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</si>
  <si>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</si>
  <si>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</si>
  <si>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</si>
  <si>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</si>
  <si>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</si>
  <si>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</si>
  <si>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</si>
  <si>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</si>
  <si>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</si>
  <si>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</si>
  <si>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</si>
  <si>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</si>
  <si>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</si>
  <si>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</si>
  <si>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</si>
  <si>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</si>
  <si>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</si>
  <si>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</si>
  <si>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</si>
  <si>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</si>
  <si>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</si>
  <si>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</si>
  <si>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</si>
  <si>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</si>
  <si>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</si>
  <si>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</si>
  <si>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</si>
  <si>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</si>
  <si>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</si>
  <si>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</si>
  <si>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</si>
  <si>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</si>
  <si>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</si>
  <si>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</si>
  <si>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</si>
  <si>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</si>
  <si>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</si>
  <si>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</si>
  <si>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</si>
  <si>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</si>
  <si>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</si>
  <si>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</si>
  <si>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</si>
  <si>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</si>
  <si>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</si>
  <si>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</si>
  <si>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</si>
  <si>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</si>
  <si>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</si>
  <si>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</si>
  <si>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</si>
  <si>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</si>
  <si>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</si>
  <si>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</si>
  <si>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</si>
  <si>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</si>
  <si>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</si>
  <si>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</si>
  <si>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</si>
  <si>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</si>
  <si>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</si>
  <si>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</si>
  <si>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</si>
  <si>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</si>
  <si>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</si>
  <si>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</si>
  <si>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</si>
  <si>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</si>
  <si>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</si>
  <si>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</si>
  <si>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</si>
  <si>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</si>
  <si>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</si>
  <si>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</si>
  <si>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</si>
  <si>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</si>
  <si>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</si>
  <si>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</si>
  <si>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</si>
  <si>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</si>
  <si>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</si>
  <si>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</si>
  <si>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</si>
  <si>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</si>
  <si>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</si>
  <si>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</si>
  <si>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</si>
  <si>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</si>
  <si>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</si>
  <si>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</si>
  <si>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</si>
  <si>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</si>
  <si>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</si>
  <si>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</si>
  <si>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</si>
  <si>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</si>
  <si>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</si>
  <si>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</si>
  <si>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</si>
  <si>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</si>
  <si>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</si>
  <si>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</si>
  <si>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</si>
  <si>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</si>
  <si>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</si>
  <si>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</si>
  <si>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</si>
  <si>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</si>
  <si>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</si>
  <si>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</si>
  <si>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</si>
  <si>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</si>
  <si>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</si>
  <si>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</si>
  <si>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</si>
  <si>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</si>
  <si>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</si>
  <si>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</si>
  <si>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</si>
  <si>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</si>
  <si>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</si>
  <si>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</si>
  <si>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</si>
  <si>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</si>
  <si>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</si>
  <si>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</si>
  <si>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</si>
  <si>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</si>
  <si>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</si>
  <si>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</si>
  <si>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</si>
  <si>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</si>
  <si>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</si>
  <si>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</si>
  <si>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</si>
  <si>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</si>
  <si>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</si>
  <si>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</si>
  <si>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</si>
  <si>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</si>
  <si>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</si>
  <si>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</si>
  <si>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</si>
  <si>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</si>
  <si>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</si>
  <si>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</si>
  <si>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</si>
  <si>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</si>
  <si>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</si>
  <si>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</si>
  <si>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</si>
  <si>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</si>
  <si>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</si>
  <si>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</si>
  <si>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</si>
  <si>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</si>
  <si>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</si>
  <si>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</si>
  <si>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</si>
  <si>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</si>
  <si>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</si>
  <si>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</si>
  <si>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</si>
  <si>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</si>
  <si>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</si>
  <si>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</si>
  <si>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</si>
  <si>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</si>
  <si>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</si>
  <si>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</si>
  <si>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</si>
  <si>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</si>
  <si>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</si>
  <si>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</si>
  <si>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</si>
  <si>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</si>
  <si>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</si>
  <si>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</si>
  <si>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</si>
  <si>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</si>
  <si>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</si>
  <si>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</si>
  <si>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</si>
  <si>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</si>
  <si>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</si>
  <si>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</si>
  <si>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</si>
  <si>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</si>
  <si>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</si>
  <si>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</si>
  <si>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</si>
  <si>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</si>
  <si>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</si>
  <si>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</si>
  <si>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</si>
  <si>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</si>
  <si>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</si>
  <si>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</si>
  <si>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</si>
  <si>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</si>
  <si>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</si>
  <si>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</si>
  <si>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</si>
  <si>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</si>
  <si>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</si>
  <si>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</si>
  <si>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</si>
  <si>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</si>
  <si>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</si>
  <si>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</si>
  <si>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</si>
  <si>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</si>
  <si>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</si>
  <si>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</si>
  <si>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</si>
  <si>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</si>
  <si>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</si>
  <si>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</si>
  <si>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</si>
  <si>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</si>
  <si>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</si>
  <si>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</si>
  <si>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</si>
  <si>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</si>
  <si>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</si>
  <si>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</si>
  <si>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</si>
  <si>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</si>
  <si>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</si>
  <si>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</si>
  <si>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</si>
  <si>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</si>
  <si>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</si>
  <si>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</si>
  <si>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</si>
  <si>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</si>
  <si>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</si>
  <si>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</si>
  <si>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</si>
  <si>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</si>
  <si>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</si>
  <si>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</si>
  <si>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</si>
  <si>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</si>
  <si>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</si>
  <si>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</si>
  <si>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</si>
  <si>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</si>
  <si>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</si>
  <si>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</si>
  <si>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</si>
  <si>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</si>
  <si>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</si>
  <si>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</si>
  <si>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</si>
  <si>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</si>
  <si>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</si>
  <si>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</si>
  <si>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</si>
  <si>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</si>
  <si>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</si>
  <si>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</si>
  <si>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</si>
  <si>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</si>
  <si>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</si>
  <si>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</si>
  <si>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</si>
  <si>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</si>
  <si>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</si>
  <si>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</si>
  <si>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</si>
  <si>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</si>
  <si>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</si>
  <si>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</si>
  <si>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</si>
  <si>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</si>
  <si>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</si>
  <si>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</si>
  <si>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</si>
  <si>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</si>
  <si>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</si>
  <si>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</si>
  <si>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</si>
  <si>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</si>
  <si>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</si>
  <si>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</si>
  <si>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</si>
  <si>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</si>
  <si>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</si>
  <si>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</si>
  <si>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</si>
  <si>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</si>
  <si>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</si>
  <si>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</si>
  <si>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</si>
  <si>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</si>
  <si>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</si>
  <si>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</si>
  <si>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</si>
  <si>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</si>
  <si>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</si>
  <si>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</si>
  <si>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</si>
  <si>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</si>
  <si>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</si>
  <si>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</si>
  <si>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</si>
  <si>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</si>
  <si>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</si>
  <si>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</si>
  <si>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</si>
  <si>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</si>
  <si>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</si>
  <si>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</si>
  <si>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</si>
  <si>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</si>
  <si>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</si>
  <si>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</si>
  <si>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</si>
  <si>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</si>
  <si>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</si>
  <si>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</si>
  <si>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</si>
  <si>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</si>
  <si>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</si>
  <si>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</si>
  <si>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</si>
  <si>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</si>
  <si>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</si>
  <si>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</si>
  <si>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</si>
  <si>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</si>
  <si>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</si>
  <si>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</si>
  <si>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</si>
  <si>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</si>
  <si>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</si>
  <si>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</si>
  <si>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</si>
  <si>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</si>
  <si>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</si>
  <si>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</si>
  <si>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</si>
  <si>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</si>
  <si>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</si>
  <si>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</si>
  <si>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</si>
  <si>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</si>
  <si>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</si>
  <si>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</si>
  <si>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</si>
  <si>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</si>
  <si>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</si>
  <si>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</si>
  <si>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</si>
  <si>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</si>
  <si>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</si>
  <si>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</si>
  <si>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</si>
  <si>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</si>
  <si>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</si>
  <si>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</si>
  <si>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</si>
  <si>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</si>
  <si>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</si>
  <si>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</si>
  <si>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</si>
  <si>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</si>
  <si>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</si>
  <si>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</si>
  <si>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</si>
  <si>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</si>
  <si>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</si>
  <si>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</si>
  <si>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</si>
  <si>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</si>
  <si>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</si>
  <si>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</si>
  <si>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</si>
  <si>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</si>
  <si>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</si>
  <si>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</si>
  <si>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</si>
  <si>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</si>
  <si>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</si>
  <si>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</si>
  <si>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</si>
  <si>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</si>
  <si>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</si>
  <si>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</si>
  <si>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</si>
  <si>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</si>
  <si>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</si>
  <si>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</si>
  <si>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</si>
  <si>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</si>
  <si>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</si>
  <si>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</si>
  <si>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</si>
  <si>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</si>
  <si>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</si>
  <si>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</si>
  <si>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</si>
  <si>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</si>
  <si>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</si>
  <si>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</si>
  <si>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</si>
  <si>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</si>
  <si>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</si>
  <si>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</si>
  <si>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</si>
  <si>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</si>
  <si>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</si>
  <si>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</si>
  <si>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</si>
  <si>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</si>
  <si>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</si>
  <si>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</si>
  <si>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</si>
  <si>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</si>
  <si>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</si>
  <si>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</si>
  <si>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</si>
  <si>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</si>
  <si>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</si>
  <si>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</si>
  <si>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</si>
  <si>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</si>
  <si>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</si>
  <si>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</si>
  <si>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</si>
  <si>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</si>
  <si>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</si>
  <si>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</si>
  <si>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</si>
  <si>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</si>
  <si>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</si>
  <si>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</si>
  <si>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</si>
  <si>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</si>
  <si>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</si>
  <si>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</si>
  <si>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</si>
  <si>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</si>
  <si>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</si>
  <si>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</si>
  <si>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</si>
  <si>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</si>
  <si>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</si>
  <si>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</si>
  <si>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</si>
  <si>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</si>
  <si>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</si>
  <si>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</si>
  <si>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</si>
  <si>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</si>
  <si>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</si>
  <si>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</si>
  <si>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</si>
  <si>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</si>
  <si>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</si>
  <si>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</si>
  <si>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</si>
  <si>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</si>
  <si>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</si>
  <si>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</si>
  <si>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</si>
  <si>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</si>
  <si>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</si>
  <si>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</si>
  <si>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</si>
  <si>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</si>
  <si>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</si>
  <si>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</si>
  <si>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</si>
  <si>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</si>
  <si>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</si>
  <si>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</si>
  <si>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</si>
  <si>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</si>
  <si>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</si>
  <si>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</si>
  <si>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</si>
  <si>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</si>
  <si>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</si>
  <si>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</si>
  <si>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</si>
  <si>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</si>
  <si>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</si>
  <si>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</si>
  <si>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</si>
  <si>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</si>
  <si>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</si>
  <si>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</si>
  <si>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</si>
  <si>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</si>
  <si>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</si>
  <si>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</si>
  <si>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</si>
  <si>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</si>
  <si>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</si>
  <si>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</si>
  <si>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</si>
  <si>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</si>
  <si>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</si>
  <si>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</si>
  <si>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</si>
  <si>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</si>
  <si>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</si>
  <si>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</si>
  <si>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</si>
  <si>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</si>
  <si>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</si>
  <si>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</si>
  <si>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</si>
  <si>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</si>
  <si>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</si>
  <si>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</si>
  <si>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</si>
  <si>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</si>
  <si>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</si>
  <si>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</si>
  <si>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</si>
  <si>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</si>
  <si>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</si>
  <si>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</si>
  <si>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</si>
  <si>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</si>
  <si>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</si>
  <si>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</si>
  <si>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</si>
  <si>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</si>
  <si>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</si>
  <si>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</si>
  <si>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</si>
  <si>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</si>
  <si>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</si>
  <si>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</si>
  <si>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</si>
  <si>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</si>
  <si>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</si>
  <si>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</si>
  <si>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</si>
  <si>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</si>
  <si>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</si>
  <si>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</si>
  <si>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</si>
  <si>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</si>
  <si>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</si>
  <si>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</si>
  <si>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</si>
  <si>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</si>
  <si>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</si>
  <si>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</si>
  <si>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</si>
  <si>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</si>
  <si>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</si>
  <si>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</si>
  <si>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</si>
  <si>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</si>
  <si>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</si>
  <si>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</si>
  <si>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</si>
  <si>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</si>
  <si>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</si>
  <si>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</si>
  <si>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</si>
  <si>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</si>
  <si>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</si>
  <si>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</si>
  <si>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</si>
  <si>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</si>
  <si>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</si>
  <si>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</si>
  <si>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</si>
  <si>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</si>
  <si>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</si>
  <si>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</si>
  <si>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</si>
  <si>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</si>
  <si>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</si>
  <si>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</si>
  <si>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</si>
  <si>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</si>
  <si>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</si>
  <si>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</si>
  <si>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</si>
  <si>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</si>
  <si>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</si>
  <si>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</si>
  <si>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</si>
  <si>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</si>
  <si>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</si>
  <si>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</si>
  <si>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</si>
  <si>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</si>
  <si>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</si>
  <si>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</si>
  <si>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</si>
  <si>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</si>
  <si>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</si>
  <si>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</si>
  <si>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</si>
  <si>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</si>
  <si>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</si>
  <si>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</si>
  <si>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</si>
  <si>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</si>
  <si>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</si>
  <si>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</si>
  <si>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</si>
  <si>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</si>
  <si>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</si>
  <si>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</si>
  <si>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</si>
  <si>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</si>
  <si>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</si>
  <si>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</si>
  <si>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</si>
  <si>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</si>
  <si>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</si>
  <si>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</si>
  <si>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</si>
  <si>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</si>
  <si>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</si>
  <si>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</si>
  <si>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</si>
  <si>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</si>
  <si>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</si>
  <si>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</si>
  <si>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</si>
  <si>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</si>
  <si>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</si>
  <si>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</si>
  <si>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</si>
  <si>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</si>
  <si>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</si>
  <si>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</si>
  <si>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</si>
  <si>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</si>
  <si>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</si>
  <si>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</si>
  <si>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</si>
  <si>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</si>
  <si>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</si>
  <si>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</si>
  <si>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</si>
  <si>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</si>
  <si>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</si>
  <si>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</si>
  <si>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</si>
  <si>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</si>
  <si>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</si>
  <si>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</si>
  <si>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</si>
  <si>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</si>
  <si>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</si>
  <si>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</si>
  <si>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</si>
  <si>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</si>
  <si>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</si>
  <si>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</si>
  <si>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</si>
  <si>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</si>
  <si>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</si>
  <si>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</si>
  <si>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</si>
  <si>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</si>
  <si>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</si>
  <si>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</si>
  <si>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</si>
  <si>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</si>
  <si>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</si>
  <si>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</si>
  <si>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</si>
  <si>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</si>
  <si>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</si>
  <si>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</si>
  <si>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</si>
  <si>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</si>
  <si>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</si>
  <si>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</si>
  <si>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</si>
  <si>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</si>
  <si>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</si>
  <si>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</si>
  <si>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</si>
  <si>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</si>
  <si>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</si>
  <si>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</si>
  <si>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</si>
  <si>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</si>
  <si>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</si>
  <si>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</si>
  <si>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</si>
  <si>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</si>
  <si>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</si>
  <si>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</si>
  <si>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</si>
  <si>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</si>
  <si>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</si>
  <si>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</si>
  <si>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</si>
  <si>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</si>
  <si>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</si>
  <si>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</si>
  <si>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</si>
  <si>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</si>
  <si>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</si>
  <si>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</si>
  <si>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</si>
  <si>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</si>
  <si>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</si>
  <si>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</si>
  <si>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</si>
  <si>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</si>
  <si>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</si>
  <si>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</si>
  <si>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</si>
  <si>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</si>
  <si>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</si>
  <si>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</si>
  <si>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</si>
  <si>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</si>
  <si>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</si>
  <si>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</si>
  <si>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</si>
  <si>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</si>
  <si>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</si>
  <si>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</si>
  <si>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</si>
  <si>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</si>
  <si>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</si>
  <si>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</si>
  <si>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</si>
  <si>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</si>
  <si>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</si>
  <si>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</si>
  <si>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</si>
  <si>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</si>
  <si>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</si>
  <si>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</si>
  <si>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</si>
  <si>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</si>
  <si>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</si>
  <si>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</si>
  <si>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</si>
  <si>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</si>
  <si>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</si>
  <si>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</si>
  <si>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</si>
  <si>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</si>
  <si>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</si>
  <si>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</si>
  <si>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</si>
  <si>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</si>
  <si>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</si>
  <si>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</si>
  <si>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</si>
  <si>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</si>
  <si>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</si>
  <si>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</si>
  <si>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</si>
  <si>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</si>
  <si>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</si>
  <si>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</si>
  <si>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</si>
  <si>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</si>
  <si>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</si>
  <si>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</si>
  <si>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</si>
  <si>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</si>
  <si>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</si>
  <si>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</si>
  <si>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</si>
  <si>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</si>
  <si>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</si>
  <si>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</si>
  <si>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</si>
  <si>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</si>
  <si>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</si>
  <si>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</si>
  <si>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</si>
  <si>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</si>
  <si>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</si>
  <si>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</si>
  <si>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</si>
  <si>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</si>
  <si>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</si>
  <si>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</si>
  <si>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</si>
  <si>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</si>
  <si>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</si>
  <si>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</si>
  <si>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</si>
  <si>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</si>
  <si>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</si>
  <si>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</si>
  <si>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</si>
  <si>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</si>
  <si>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</si>
  <si>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</si>
  <si>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</si>
  <si>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</si>
  <si>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</si>
  <si>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</si>
  <si>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</si>
  <si>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</si>
  <si>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</si>
  <si>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</si>
  <si>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</si>
  <si>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</si>
  <si>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</si>
  <si>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</si>
  <si>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</si>
  <si>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</si>
  <si>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</si>
  <si>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</si>
  <si>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</si>
  <si>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</si>
  <si>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</si>
  <si>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</si>
  <si>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</si>
  <si>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</si>
  <si>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</si>
  <si>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</si>
  <si>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</si>
  <si>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</si>
  <si>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</si>
  <si>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</si>
  <si>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</si>
  <si>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</si>
  <si>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</si>
  <si>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</si>
  <si>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</si>
  <si>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</si>
  <si>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</si>
  <si>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</si>
  <si>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</si>
  <si>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</si>
  <si>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</si>
  <si>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</si>
  <si>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</si>
  <si>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</si>
  <si>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</si>
  <si>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</si>
  <si>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</si>
  <si>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</si>
  <si>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</si>
  <si>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</si>
  <si>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</si>
  <si>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</si>
  <si>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</si>
  <si>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</si>
  <si>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</si>
  <si>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</si>
  <si>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</si>
  <si>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</si>
  <si>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</si>
  <si>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</si>
  <si>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</si>
  <si>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</si>
  <si>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</si>
  <si>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</si>
  <si>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</si>
  <si>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</si>
  <si>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</si>
  <si>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</si>
  <si>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</si>
  <si>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</si>
  <si>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</si>
  <si>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</si>
  <si>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</si>
  <si>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</si>
  <si>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</si>
  <si>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</si>
  <si>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</si>
  <si>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</si>
  <si>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</si>
  <si>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</si>
  <si>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</si>
  <si>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</si>
  <si>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</si>
  <si>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</si>
  <si>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</si>
  <si>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</si>
  <si>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</si>
  <si>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</si>
  <si>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</si>
  <si>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</si>
  <si>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</si>
  <si>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</si>
  <si>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</si>
  <si>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</si>
  <si>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</si>
  <si>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</si>
  <si>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</si>
  <si>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</si>
  <si>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</si>
  <si>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</si>
  <si>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</si>
  <si>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</si>
  <si>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</si>
  <si>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</si>
  <si>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</si>
  <si>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</si>
  <si>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</si>
  <si>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</si>
  <si>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</si>
  <si>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</si>
  <si>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</si>
  <si>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</si>
  <si>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</si>
  <si>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</si>
  <si>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</si>
  <si>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</si>
  <si>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</si>
  <si>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</si>
  <si>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</si>
  <si>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</si>
  <si>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</si>
  <si>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</si>
  <si>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</si>
  <si>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</si>
  <si>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</si>
  <si>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</si>
  <si>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</si>
  <si>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</si>
  <si>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</si>
  <si>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</si>
  <si>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</si>
  <si>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</si>
  <si>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</si>
  <si>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</si>
  <si>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</si>
  <si>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</si>
  <si>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</si>
  <si>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</si>
  <si>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</si>
  <si>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</si>
  <si>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</si>
  <si>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</si>
  <si>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</si>
  <si>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</si>
  <si>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</si>
  <si>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</si>
  <si>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</si>
  <si>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</si>
  <si>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</si>
  <si>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</si>
  <si>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</si>
  <si>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</si>
  <si>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</si>
  <si>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</si>
  <si>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</si>
  <si>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</si>
  <si>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</si>
  <si>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</si>
  <si>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</si>
  <si>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</si>
  <si>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</si>
  <si>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</si>
  <si>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</si>
  <si>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</si>
  <si>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</si>
  <si>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</si>
  <si>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</si>
  <si>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</si>
  <si>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</si>
  <si>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</si>
  <si>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</si>
  <si>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</si>
  <si>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</si>
  <si>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</si>
  <si>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</si>
  <si>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</si>
  <si>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</si>
  <si>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</si>
  <si>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</si>
  <si>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</si>
  <si>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</si>
  <si>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</si>
  <si>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</si>
  <si>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</si>
  <si>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</si>
  <si>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</si>
  <si>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</si>
  <si>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</si>
  <si>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</si>
  <si>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</si>
  <si>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</si>
  <si>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</si>
  <si>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</si>
  <si>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</si>
  <si>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</si>
  <si>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</si>
  <si>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</si>
  <si>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</si>
  <si>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</si>
  <si>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</si>
  <si>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</si>
  <si>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</si>
  <si>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</si>
  <si>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</si>
  <si>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</si>
  <si>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</si>
  <si>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</si>
  <si>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</si>
  <si>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</si>
  <si>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</si>
  <si>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</si>
  <si>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</si>
  <si>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</si>
  <si>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</si>
  <si>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</si>
  <si>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</si>
  <si>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</si>
  <si>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</si>
  <si>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</si>
  <si>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</si>
  <si>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</si>
  <si>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</si>
  <si>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</si>
  <si>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</si>
  <si>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</si>
  <si>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</si>
  <si>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</si>
  <si>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</si>
  <si>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</si>
  <si>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</si>
  <si>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</si>
  <si>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</si>
  <si>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</si>
  <si>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</si>
  <si>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</si>
  <si>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</si>
  <si>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</si>
  <si>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</si>
  <si>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</si>
  <si>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</si>
  <si>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</si>
  <si>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</si>
  <si>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</si>
  <si>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</si>
  <si>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</si>
  <si>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</si>
  <si>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</si>
  <si>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</si>
  <si>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</si>
  <si>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</si>
  <si>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</si>
  <si>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</si>
  <si>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</si>
  <si>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</si>
  <si>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</si>
  <si>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</si>
  <si>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</si>
  <si>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</si>
  <si>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</si>
  <si>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</si>
  <si>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</si>
  <si>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</si>
  <si>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</si>
  <si>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</si>
  <si>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</si>
  <si>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</si>
  <si>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</si>
  <si>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</si>
  <si>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</si>
  <si>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</si>
  <si>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</si>
  <si>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</si>
  <si>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</si>
  <si>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</si>
  <si>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</si>
  <si>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</si>
  <si>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</si>
  <si>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</si>
  <si>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</si>
  <si>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</si>
  <si>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</si>
  <si>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</si>
  <si>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</si>
  <si>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</si>
  <si>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</si>
  <si>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</si>
  <si>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</si>
  <si>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</si>
  <si>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</si>
  <si>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</si>
  <si>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</si>
  <si>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</si>
  <si>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</si>
  <si>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</si>
  <si>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</si>
  <si>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</si>
  <si>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</si>
  <si>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</si>
  <si>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</si>
  <si>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</si>
  <si>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</si>
  <si>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</si>
  <si>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</si>
  <si>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</si>
  <si>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</si>
  <si>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</si>
  <si>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</si>
  <si>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</si>
  <si>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</si>
  <si>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</si>
  <si>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</si>
  <si>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</si>
  <si>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</si>
  <si>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</si>
  <si>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</si>
  <si>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</si>
  <si>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</si>
  <si>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</si>
  <si>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</si>
  <si>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</si>
  <si>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</si>
  <si>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</si>
  <si>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</si>
  <si>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</si>
  <si>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</si>
  <si>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</si>
  <si>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</si>
  <si>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</si>
  <si>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</si>
  <si>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</si>
  <si>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</si>
  <si>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</si>
  <si>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</si>
  <si>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</si>
  <si>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</si>
  <si>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</si>
  <si>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</si>
  <si>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</si>
  <si>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</si>
  <si>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</si>
  <si>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</si>
  <si>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</si>
  <si>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</si>
  <si>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</si>
  <si>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</si>
  <si>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</si>
  <si>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</si>
  <si>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</si>
  <si>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</si>
  <si>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</si>
  <si>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</si>
  <si>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</si>
  <si>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</si>
  <si>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</si>
  <si>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</si>
  <si>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</si>
  <si>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</si>
  <si>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</si>
  <si>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</si>
  <si>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</si>
  <si>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</si>
  <si>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</si>
  <si>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</si>
  <si>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</si>
  <si>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</si>
  <si>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</si>
  <si>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</si>
  <si>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</si>
  <si>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</si>
  <si>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</si>
  <si>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</si>
  <si>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</si>
  <si>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</si>
  <si>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</si>
  <si>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</si>
  <si>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</si>
  <si>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</si>
  <si>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</si>
  <si>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</si>
  <si>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</si>
  <si>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</si>
  <si>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</si>
  <si>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</si>
  <si>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</si>
  <si>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</si>
  <si>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</si>
  <si>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</si>
  <si>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</si>
  <si>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</si>
  <si>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</si>
  <si>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</si>
  <si>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</si>
  <si>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</si>
  <si>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</si>
  <si>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</si>
  <si>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</si>
  <si>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</si>
  <si>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</si>
  <si>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</si>
  <si>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</si>
  <si>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</si>
  <si>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</si>
  <si>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</si>
  <si>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</si>
  <si>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</si>
  <si>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</si>
  <si>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</si>
  <si>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</si>
  <si>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</si>
  <si>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</si>
  <si>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</si>
  <si>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</si>
  <si>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</si>
  <si>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</si>
  <si>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</si>
  <si>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</si>
  <si>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</si>
  <si>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</si>
  <si>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</si>
  <si>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</si>
  <si>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</si>
  <si>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</si>
  <si>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</si>
  <si>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</si>
  <si>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</si>
  <si>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</si>
  <si>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</si>
  <si>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</si>
  <si>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</si>
  <si>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</si>
  <si>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</si>
  <si>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</si>
  <si>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</si>
  <si>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</si>
  <si>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</si>
  <si>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</si>
  <si>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</si>
  <si>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</si>
  <si>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</si>
  <si>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</si>
  <si>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</si>
  <si>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</si>
  <si>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</si>
  <si>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</si>
  <si>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</si>
  <si>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</si>
  <si>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</si>
  <si>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</si>
  <si>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</si>
  <si>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</si>
  <si>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</si>
  <si>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</si>
  <si>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</si>
  <si>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</si>
  <si>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</si>
  <si>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</si>
  <si>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</si>
  <si>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</si>
  <si>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</si>
  <si>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</si>
  <si>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</si>
  <si>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</si>
  <si>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</si>
  <si>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</si>
  <si>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</si>
  <si>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</si>
  <si>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</si>
  <si>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</si>
  <si>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</si>
  <si>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</si>
  <si>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</si>
  <si>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</si>
  <si>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</si>
  <si>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</si>
  <si>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</si>
  <si>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</si>
  <si>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</si>
  <si>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</si>
  <si>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</si>
  <si>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</si>
  <si>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</si>
  <si>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</si>
  <si>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</si>
  <si>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</si>
  <si>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</si>
  <si>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</si>
  <si>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</si>
  <si>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</si>
  <si>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</si>
  <si>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</si>
  <si>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</si>
  <si>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</si>
  <si>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</si>
  <si>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</si>
  <si>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</si>
  <si>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</si>
  <si>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</si>
  <si>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</si>
  <si>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</si>
  <si>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</si>
  <si>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</si>
  <si>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</si>
  <si>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</si>
  <si>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</si>
  <si>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</si>
  <si>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</si>
  <si>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</si>
  <si>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</si>
  <si>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</si>
  <si>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</si>
  <si>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</si>
  <si>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</si>
  <si>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</si>
  <si>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</si>
  <si>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</si>
  <si>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</si>
  <si>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</si>
  <si>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</si>
  <si>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</si>
  <si>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</si>
  <si>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</si>
  <si>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</si>
  <si>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</si>
  <si>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</si>
  <si>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</si>
  <si>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</si>
  <si>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</si>
  <si>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</si>
  <si>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</si>
  <si>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</si>
  <si>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</si>
  <si>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</si>
  <si>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</si>
  <si>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</si>
  <si>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</si>
  <si>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</si>
  <si>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</si>
  <si>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</si>
  <si>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</si>
  <si>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</si>
  <si>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</si>
  <si>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</si>
  <si>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</si>
  <si>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</si>
  <si>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</si>
  <si>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</si>
  <si>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</si>
  <si>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</si>
  <si>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</si>
  <si>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</si>
  <si>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</si>
  <si>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</si>
  <si>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</si>
  <si>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</si>
  <si>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</si>
  <si>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</si>
  <si>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</si>
  <si>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</si>
  <si>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</si>
  <si>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</si>
  <si>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</si>
  <si>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</si>
  <si>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</si>
  <si>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</si>
  <si>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</si>
  <si>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</si>
  <si>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</si>
  <si>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</si>
  <si>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</si>
  <si>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</si>
  <si>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</si>
  <si>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</si>
  <si>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</si>
  <si>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</si>
  <si>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</si>
  <si>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</si>
  <si>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</si>
  <si>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</si>
  <si>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</si>
  <si>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</si>
  <si>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</si>
  <si>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</si>
  <si>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</si>
  <si>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</si>
  <si>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</si>
  <si>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</si>
  <si>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</si>
  <si>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</si>
  <si>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</si>
  <si>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</si>
  <si>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</si>
  <si>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</si>
  <si>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</si>
  <si>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</si>
  <si>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</si>
  <si>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</si>
  <si>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</si>
  <si>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</si>
  <si>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</si>
  <si>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</si>
  <si>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</si>
  <si>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</si>
  <si>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</si>
  <si>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</si>
  <si>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</si>
  <si>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</si>
  <si>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</si>
  <si>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</si>
  <si>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</si>
  <si>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</si>
  <si>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</si>
  <si>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</si>
  <si>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</si>
  <si>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</si>
  <si>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</si>
  <si>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</si>
  <si>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</si>
  <si>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</si>
  <si>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</si>
  <si>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</si>
  <si>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</si>
  <si>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</si>
  <si>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</si>
  <si>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</si>
  <si>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</si>
  <si>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</si>
  <si>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</si>
  <si>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</si>
  <si>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</si>
  <si>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</si>
  <si>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</si>
  <si>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</si>
  <si>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</si>
  <si>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</si>
  <si>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</si>
  <si>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</si>
  <si>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</si>
  <si>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</si>
  <si>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</si>
  <si>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</si>
  <si>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</si>
  <si>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</si>
  <si>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</si>
  <si>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</si>
  <si>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</si>
  <si>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</si>
  <si>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</si>
  <si>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</si>
  <si>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</si>
  <si>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</si>
  <si>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</si>
  <si>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</si>
  <si>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</si>
  <si>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</si>
  <si>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</si>
  <si>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</si>
  <si>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</si>
  <si>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</si>
  <si>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</si>
  <si>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</si>
  <si>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</si>
  <si>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</si>
  <si>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</si>
  <si>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</si>
  <si>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</si>
  <si>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</si>
  <si>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</si>
  <si>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</si>
  <si>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</si>
  <si>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</si>
  <si>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</si>
  <si>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</si>
  <si>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</si>
  <si>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</si>
  <si>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</si>
  <si>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</si>
  <si>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</si>
  <si>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</si>
  <si>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</si>
  <si>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</si>
  <si>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</si>
  <si>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</si>
  <si>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</si>
  <si>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</si>
  <si>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</si>
  <si>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</si>
  <si>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</si>
  <si>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</si>
  <si>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</si>
  <si>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</si>
  <si>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</si>
  <si>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</si>
  <si>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</si>
  <si>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</si>
  <si>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</si>
  <si>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</si>
  <si>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</si>
  <si>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</si>
  <si>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</si>
  <si>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</si>
  <si>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</si>
  <si>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</si>
  <si>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</si>
  <si>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</si>
  <si>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</si>
  <si>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</si>
  <si>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</si>
  <si>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</si>
  <si>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</si>
  <si>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</si>
  <si>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</si>
  <si>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</si>
  <si>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</si>
  <si>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</si>
  <si>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</si>
  <si>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</si>
  <si>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</si>
  <si>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</si>
  <si>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</si>
  <si>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</si>
  <si>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</si>
  <si>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</si>
  <si>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</si>
  <si>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</si>
  <si>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</si>
  <si>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</si>
  <si>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</si>
  <si>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</si>
  <si>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</si>
  <si>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</si>
  <si>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</si>
  <si>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</si>
  <si>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</si>
  <si>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</si>
  <si>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</si>
  <si>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</si>
  <si>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</si>
  <si>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</si>
  <si>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</si>
  <si>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</si>
  <si>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</si>
  <si>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</si>
  <si>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</si>
  <si>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</si>
  <si>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</si>
  <si>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</si>
  <si>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</si>
  <si>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</si>
  <si>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</si>
  <si>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</si>
  <si>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</si>
  <si>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</si>
  <si>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</si>
  <si>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</si>
  <si>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</si>
  <si>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</si>
  <si>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</si>
  <si>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</si>
  <si>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</si>
  <si>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</si>
  <si>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</si>
  <si>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</si>
  <si>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</si>
  <si>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</si>
  <si>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</si>
  <si>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</si>
  <si>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</si>
  <si>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</si>
  <si>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</si>
  <si>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</si>
  <si>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</si>
  <si>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</si>
  <si>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</si>
  <si>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</si>
  <si>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</si>
  <si>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</si>
  <si>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</si>
  <si>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</si>
  <si>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</si>
  <si>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</si>
  <si>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</si>
  <si>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</si>
  <si>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</si>
  <si>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</si>
  <si>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</si>
  <si>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</si>
  <si>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</si>
  <si>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</si>
  <si>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</si>
  <si>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</si>
  <si>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</si>
  <si>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</si>
  <si>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</si>
  <si>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</si>
  <si>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</si>
  <si>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</si>
  <si>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</si>
  <si>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</si>
  <si>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</si>
  <si>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</si>
  <si>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</si>
  <si>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</si>
  <si>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</si>
  <si>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</si>
  <si>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</si>
  <si>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</si>
  <si>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</si>
  <si>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</si>
  <si>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</si>
  <si>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</si>
  <si>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</si>
  <si>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</si>
  <si>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</si>
  <si>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</si>
  <si>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</si>
  <si>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</si>
  <si>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</si>
  <si>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</si>
  <si>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</si>
  <si>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</si>
  <si>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</si>
  <si>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</si>
  <si>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</si>
  <si>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</si>
  <si>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</si>
  <si>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</si>
  <si>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</si>
  <si>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</si>
  <si>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</si>
  <si>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</si>
  <si>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</si>
  <si>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</si>
  <si>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</si>
  <si>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</si>
  <si>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</si>
  <si>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</si>
  <si>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</si>
  <si>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</si>
  <si>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</si>
  <si>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</si>
  <si>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</si>
  <si>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</si>
  <si>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</si>
  <si>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</si>
  <si>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</si>
  <si>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</si>
  <si>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</si>
  <si>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</si>
  <si>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</si>
  <si>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</si>
  <si>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</si>
  <si>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</si>
  <si>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</si>
  <si>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</si>
  <si>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</si>
  <si>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</si>
  <si>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</si>
  <si>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</si>
  <si>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</si>
  <si>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</si>
  <si>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</si>
  <si>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</si>
  <si>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</si>
  <si>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</si>
  <si>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</si>
  <si>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</si>
  <si>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</si>
  <si>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</si>
  <si>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</si>
  <si>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</si>
  <si>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</si>
  <si>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</si>
  <si>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</si>
  <si>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</si>
  <si>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</si>
  <si>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</si>
  <si>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</si>
  <si>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</si>
  <si>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</si>
  <si>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</si>
  <si>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</si>
  <si>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</si>
  <si>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</si>
  <si>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</si>
  <si>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</si>
  <si>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</si>
  <si>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</si>
  <si>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</si>
  <si>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</si>
  <si>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</si>
  <si>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</si>
  <si>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</si>
  <si>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</si>
  <si>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</si>
  <si>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</si>
  <si>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</si>
  <si>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</si>
  <si>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</si>
  <si>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</si>
  <si>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</si>
  <si>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</si>
  <si>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</si>
  <si>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</si>
  <si>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</si>
  <si>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</si>
  <si>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</si>
  <si>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</si>
  <si>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</si>
  <si>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</si>
  <si>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</si>
  <si>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</si>
  <si>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</si>
  <si>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</si>
  <si>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</si>
  <si>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</si>
  <si>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</si>
  <si>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</si>
  <si>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</si>
  <si>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</si>
  <si>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</si>
  <si>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</si>
  <si>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</si>
  <si>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</si>
  <si>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</si>
  <si>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</si>
  <si>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</si>
  <si>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</si>
  <si>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</si>
  <si>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</si>
  <si>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</si>
  <si>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</si>
  <si>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</si>
  <si>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</si>
  <si>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</si>
  <si>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</si>
  <si>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</si>
  <si>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</si>
  <si>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</si>
  <si>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</si>
  <si>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</si>
  <si>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</si>
  <si>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</si>
  <si>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</si>
  <si>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</si>
  <si>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</si>
  <si>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</si>
  <si>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</si>
  <si>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</si>
  <si>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</si>
  <si>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</si>
  <si>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</si>
  <si>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</si>
  <si>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</si>
  <si>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</si>
  <si>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</si>
  <si>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</si>
  <si>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</si>
  <si>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</si>
  <si>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</si>
  <si>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</si>
  <si>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</si>
  <si>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</si>
  <si>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</si>
  <si>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</si>
  <si>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</si>
  <si>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</si>
  <si>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</si>
  <si>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</si>
  <si>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</si>
  <si>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</si>
  <si>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</si>
  <si>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</si>
  <si>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</si>
  <si>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</si>
  <si>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</si>
  <si>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</si>
  <si>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</si>
  <si>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</si>
  <si>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</si>
  <si>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</si>
  <si>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</si>
  <si>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</si>
  <si>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</si>
  <si>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</si>
  <si>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</si>
  <si>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</si>
  <si>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</si>
  <si>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</si>
  <si>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</si>
  <si>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</si>
  <si>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</si>
  <si>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</si>
  <si>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</si>
  <si>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</si>
  <si>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</si>
  <si>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</si>
  <si>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</si>
  <si>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</si>
  <si>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</si>
  <si>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</si>
  <si>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</si>
  <si>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</si>
  <si>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</si>
  <si>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</si>
  <si>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</si>
  <si>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</si>
  <si>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</si>
  <si>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</si>
  <si>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</si>
  <si>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</si>
  <si>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</si>
  <si>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</si>
  <si>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</si>
  <si>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</si>
  <si>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</si>
  <si>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</si>
  <si>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</si>
  <si>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</si>
  <si>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</si>
  <si>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</si>
  <si>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</si>
  <si>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</si>
  <si>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</si>
  <si>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</si>
  <si>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</si>
  <si>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</si>
  <si>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</si>
  <si>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</si>
  <si>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</si>
  <si>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</si>
  <si>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</si>
  <si>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</si>
  <si>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</si>
  <si>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</si>
  <si>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</si>
  <si>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</si>
  <si>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</si>
  <si>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</si>
  <si>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</si>
  <si>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</si>
  <si>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</si>
  <si>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</si>
  <si>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</si>
  <si>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</si>
  <si>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</si>
  <si>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</si>
  <si>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</si>
  <si>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</si>
  <si>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</si>
  <si>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</si>
  <si>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</si>
  <si>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</si>
  <si>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</si>
  <si>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</si>
  <si>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</si>
  <si>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</si>
  <si>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</si>
  <si>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</si>
  <si>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</si>
  <si>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</si>
  <si>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</si>
  <si>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</si>
  <si>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</si>
  <si>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</si>
  <si>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</si>
  <si>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</si>
  <si>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</si>
  <si>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</si>
  <si>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</si>
  <si>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</si>
  <si>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</si>
  <si>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</si>
  <si>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</si>
  <si>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</si>
  <si>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</si>
  <si>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</si>
  <si>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</si>
  <si>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</si>
  <si>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</si>
  <si>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</si>
  <si>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</si>
  <si>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</si>
  <si>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</si>
  <si>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</si>
  <si>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</si>
  <si>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</si>
  <si>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</si>
  <si>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</si>
  <si>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</si>
  <si>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</si>
  <si>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</si>
  <si>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</si>
  <si>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</si>
  <si>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</si>
  <si>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</si>
  <si>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</si>
  <si>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</si>
  <si>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</si>
  <si>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</si>
  <si>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</si>
  <si>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</si>
  <si>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</si>
  <si>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</si>
  <si>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</si>
  <si>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</si>
  <si>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</si>
  <si>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</si>
  <si>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</si>
  <si>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</si>
  <si>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</si>
  <si>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</si>
  <si>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</si>
  <si>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</si>
  <si>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</si>
  <si>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</si>
  <si>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</si>
  <si>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</si>
  <si>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</si>
  <si>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</si>
  <si>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</si>
  <si>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</si>
  <si>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</si>
  <si>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</si>
  <si>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</si>
  <si>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</si>
  <si>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</si>
  <si>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</si>
  <si>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</si>
  <si>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</si>
  <si>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</si>
  <si>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</si>
  <si>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</si>
  <si>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</si>
  <si>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</si>
  <si>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</si>
  <si>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</si>
  <si>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</si>
  <si>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</si>
  <si>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</si>
  <si>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</si>
  <si>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</si>
  <si>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</si>
  <si>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</si>
  <si>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</si>
  <si>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</si>
  <si>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</si>
  <si>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</si>
  <si>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</si>
  <si>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</si>
  <si>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</si>
  <si>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</si>
  <si>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</si>
  <si>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</si>
  <si>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</si>
  <si>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</si>
  <si>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</si>
  <si>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</si>
  <si>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</si>
  <si>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</si>
  <si>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</si>
  <si>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</si>
  <si>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</si>
  <si>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</si>
  <si>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</si>
  <si>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</si>
  <si>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</si>
  <si>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</si>
  <si>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</si>
  <si>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</si>
  <si>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</si>
  <si>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</si>
  <si>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</si>
  <si>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</si>
  <si>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</si>
  <si>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</si>
  <si>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</si>
  <si>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</si>
  <si>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</si>
  <si>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</si>
  <si>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</si>
  <si>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</si>
  <si>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</si>
  <si>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</si>
  <si>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</si>
  <si>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</si>
  <si>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</si>
  <si>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</si>
  <si>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</si>
  <si>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</si>
  <si>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</si>
  <si>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</si>
  <si>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</si>
  <si>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</si>
  <si>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</si>
  <si>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</si>
  <si>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</si>
  <si>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</si>
  <si>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</si>
  <si>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</si>
  <si>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</si>
  <si>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</si>
  <si>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</si>
  <si>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</si>
  <si>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</si>
  <si>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</si>
  <si>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</si>
  <si>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</si>
  <si>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</si>
  <si>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</si>
  <si>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</si>
  <si>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</si>
  <si>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</si>
  <si>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</si>
  <si>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</si>
  <si>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</si>
  <si>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</si>
  <si>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</si>
  <si>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</si>
  <si>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</si>
  <si>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</si>
  <si>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</si>
  <si>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</si>
  <si>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</si>
  <si>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</si>
  <si>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</si>
  <si>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</si>
  <si>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</si>
  <si>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</si>
  <si>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</si>
  <si>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</si>
  <si>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</si>
  <si>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</si>
  <si>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</si>
  <si>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</si>
  <si>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</si>
  <si>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</si>
  <si>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</si>
  <si>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</si>
  <si>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</si>
  <si>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</si>
  <si>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</si>
  <si>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</si>
  <si>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</si>
  <si>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</si>
  <si>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</si>
  <si>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</si>
  <si>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</si>
  <si>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</si>
  <si>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</si>
  <si>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</si>
  <si>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</si>
  <si>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</si>
  <si>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</si>
  <si>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</si>
  <si>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</si>
  <si>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</si>
  <si>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</si>
  <si>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</si>
  <si>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</si>
  <si>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</si>
  <si>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</si>
  <si>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</si>
  <si>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</si>
  <si>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</si>
  <si>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</si>
  <si>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</si>
  <si>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</si>
  <si>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</si>
  <si>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</si>
  <si>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</si>
  <si>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</si>
  <si>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</si>
  <si>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</si>
  <si>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</si>
  <si>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</si>
  <si>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</si>
  <si>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</si>
  <si>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</si>
  <si>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</si>
  <si>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</si>
  <si>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</si>
  <si>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</si>
  <si>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</si>
  <si>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</si>
  <si>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</si>
  <si>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</si>
  <si>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</si>
  <si>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</si>
  <si>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</si>
  <si>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</si>
  <si>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</si>
  <si>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</si>
  <si>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</si>
  <si>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</si>
  <si>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</si>
  <si>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</si>
  <si>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</si>
  <si>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</si>
  <si>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</si>
  <si>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</si>
  <si>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</si>
  <si>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</si>
  <si>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</si>
  <si>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</si>
  <si>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</si>
  <si>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</si>
  <si>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</si>
  <si>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</si>
  <si>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</si>
  <si>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</si>
  <si>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</si>
  <si>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</si>
  <si>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</si>
  <si>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</si>
  <si>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</si>
  <si>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</si>
  <si>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</si>
  <si>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</si>
  <si>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</si>
  <si>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</si>
  <si>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</si>
  <si>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</si>
  <si>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</si>
  <si>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</si>
  <si>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</si>
  <si>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</si>
  <si>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</si>
  <si>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</si>
  <si>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</si>
  <si>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</si>
  <si>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</si>
  <si>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</si>
  <si>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</si>
  <si>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</si>
  <si>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</si>
  <si>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</si>
  <si>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</si>
  <si>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</si>
  <si>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</si>
  <si>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</si>
  <si>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</si>
  <si>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</si>
  <si>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</si>
  <si>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</si>
  <si>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</si>
  <si>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</si>
  <si>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</si>
  <si>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</si>
  <si>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</si>
  <si>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</si>
  <si>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</si>
  <si>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</si>
  <si>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</si>
  <si>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</si>
  <si>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</si>
  <si>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</si>
  <si>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</si>
  <si>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</si>
  <si>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</si>
  <si>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</si>
  <si>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</si>
  <si>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</si>
  <si>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</si>
  <si>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</si>
  <si>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</si>
  <si>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</si>
  <si>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</si>
  <si>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</si>
  <si>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</si>
  <si>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</si>
  <si>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</si>
  <si>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</si>
  <si>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</si>
  <si>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</si>
  <si>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</si>
  <si>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</si>
  <si>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</si>
  <si>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</si>
  <si>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</si>
  <si>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</si>
  <si>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</si>
  <si>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</si>
  <si>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</si>
  <si>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</si>
  <si>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</si>
  <si>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</si>
  <si>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</si>
  <si>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</si>
  <si>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</si>
  <si>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</si>
  <si>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</si>
  <si>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</si>
  <si>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</si>
  <si>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</si>
  <si>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</si>
  <si>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</si>
  <si>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</si>
  <si>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</si>
  <si>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</si>
  <si>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</si>
  <si>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</si>
  <si>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</si>
  <si>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</si>
  <si>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</si>
  <si>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</si>
  <si>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</si>
  <si>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</si>
  <si>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</si>
  <si>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</si>
  <si>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</si>
  <si>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</si>
  <si>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</si>
  <si>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</si>
  <si>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</si>
  <si>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</si>
  <si>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</si>
  <si>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</si>
  <si>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</si>
  <si>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</si>
  <si>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</si>
  <si>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</si>
  <si>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</si>
  <si>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</si>
  <si>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</si>
  <si>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</si>
  <si>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</si>
  <si>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</si>
  <si>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</si>
  <si>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</si>
  <si>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</si>
  <si>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</si>
  <si>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</si>
  <si>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</si>
  <si>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</si>
  <si>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</si>
  <si>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</si>
  <si>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</si>
  <si>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</si>
  <si>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</si>
  <si>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</si>
  <si>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</si>
  <si>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</si>
  <si>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</si>
  <si>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</si>
  <si>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</si>
  <si>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</si>
  <si>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</si>
  <si>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</si>
  <si>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</si>
  <si>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</si>
  <si>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</si>
  <si>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</si>
  <si>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</si>
  <si>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</si>
  <si>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</si>
  <si>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</si>
  <si>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</si>
  <si>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</si>
  <si>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</si>
  <si>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</si>
  <si>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</si>
  <si>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</si>
  <si>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</si>
  <si>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</si>
  <si>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</si>
  <si>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</si>
  <si>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</si>
  <si>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</si>
  <si>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</si>
  <si>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</si>
  <si>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</si>
  <si>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</si>
  <si>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</si>
  <si>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</si>
  <si>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</si>
  <si>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</si>
  <si>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</si>
  <si>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</si>
  <si>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</si>
  <si>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</si>
  <si>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</si>
  <si>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</si>
  <si>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</si>
  <si>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</si>
  <si>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</si>
  <si>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</si>
  <si>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</si>
  <si>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</si>
  <si>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</si>
  <si>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</si>
  <si>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</si>
  <si>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</si>
  <si>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</si>
  <si>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</si>
  <si>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</si>
  <si>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</si>
  <si>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</si>
  <si>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</si>
  <si>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</si>
  <si>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</si>
  <si>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</si>
  <si>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</si>
  <si>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</si>
  <si>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</si>
  <si>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</si>
  <si>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</si>
  <si>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</si>
  <si>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</si>
  <si>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</si>
  <si>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</si>
  <si>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</si>
  <si>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</si>
  <si>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</si>
  <si>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</si>
  <si>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</si>
  <si>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</si>
  <si>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</si>
  <si>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</si>
  <si>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</si>
  <si>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</si>
  <si>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</si>
  <si>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</si>
  <si>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</si>
  <si>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</si>
  <si>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</si>
  <si>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</si>
  <si>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</si>
  <si>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</si>
  <si>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</si>
  <si>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</si>
  <si>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</si>
  <si>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</si>
  <si>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</si>
  <si>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</si>
  <si>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</si>
  <si>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</si>
  <si>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</si>
  <si>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</si>
  <si>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</si>
  <si>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</si>
  <si>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</si>
  <si>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</si>
  <si>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</si>
  <si>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</si>
  <si>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</si>
  <si>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</si>
  <si>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</si>
  <si>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</si>
  <si>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</si>
  <si>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</si>
  <si>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</si>
  <si>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</si>
  <si>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</si>
  <si>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</si>
  <si>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</si>
  <si>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</si>
  <si>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</si>
  <si>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</si>
  <si>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</si>
  <si>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</si>
  <si>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</si>
  <si>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</si>
  <si>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</si>
  <si>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</si>
  <si>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</si>
  <si>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</si>
  <si>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</si>
  <si>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</si>
  <si>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</si>
  <si>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</si>
  <si>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</si>
  <si>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</si>
  <si>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</si>
  <si>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</si>
  <si>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</si>
  <si>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</si>
  <si>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</si>
  <si>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</si>
  <si>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</si>
  <si>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</si>
  <si>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</si>
  <si>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</si>
  <si>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</si>
  <si>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</si>
  <si>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</si>
  <si>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</si>
  <si>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</si>
  <si>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</si>
  <si>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</si>
  <si>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</si>
  <si>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</si>
  <si>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</si>
  <si>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</si>
  <si>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</si>
  <si>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</si>
  <si>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</si>
  <si>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</si>
  <si>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</si>
  <si>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</si>
  <si>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</si>
  <si>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</si>
  <si>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</si>
  <si>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</si>
  <si>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</si>
  <si>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</si>
  <si>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</si>
  <si>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</si>
  <si>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</si>
  <si>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</si>
  <si>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</si>
  <si>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</si>
  <si>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</si>
  <si>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</si>
  <si>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</si>
  <si>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</si>
  <si>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</si>
  <si>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</si>
  <si>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</si>
  <si>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</si>
  <si>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</si>
  <si>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</si>
  <si>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</si>
  <si>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</si>
  <si>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</si>
  <si>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</si>
  <si>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</si>
  <si>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</si>
  <si>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</si>
  <si>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</si>
  <si>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</si>
  <si>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</si>
  <si>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</si>
  <si>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</si>
  <si>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</si>
  <si>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</si>
  <si>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</si>
  <si>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</si>
  <si>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</si>
  <si>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</si>
  <si>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</si>
  <si>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</si>
  <si>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</si>
  <si>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</si>
  <si>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</si>
  <si>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</si>
  <si>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</si>
  <si>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</si>
  <si>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</si>
  <si>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</si>
  <si>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</si>
  <si>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</si>
  <si>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</si>
  <si>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</si>
  <si>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</si>
  <si>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</si>
  <si>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</si>
  <si>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</si>
  <si>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</si>
  <si>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</si>
  <si>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</si>
  <si>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</si>
  <si>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</si>
  <si>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</si>
  <si>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</si>
  <si>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</si>
  <si>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</si>
  <si>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</si>
  <si>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</si>
  <si>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</si>
  <si>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</si>
  <si>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</si>
  <si>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</si>
  <si>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</si>
  <si>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</si>
  <si>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</si>
  <si>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</si>
  <si>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</si>
  <si>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</si>
  <si>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</si>
  <si>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</si>
  <si>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</si>
  <si>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</si>
  <si>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</si>
  <si>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</si>
  <si>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</si>
  <si>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</si>
  <si>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</si>
  <si>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</si>
  <si>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</si>
  <si>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</si>
  <si>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</si>
  <si>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</si>
  <si>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</si>
  <si>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</si>
  <si>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</si>
  <si>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</si>
  <si>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</si>
  <si>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</si>
  <si>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</si>
  <si>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</si>
  <si>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</si>
  <si>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</si>
  <si>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</si>
  <si>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</si>
  <si>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</si>
  <si>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</si>
  <si>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</si>
  <si>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</si>
  <si>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</si>
  <si>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</si>
  <si>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</si>
  <si>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</si>
  <si>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</si>
  <si>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</si>
  <si>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</si>
  <si>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</si>
  <si>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</si>
  <si>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</si>
  <si>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</si>
  <si>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</si>
  <si>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</si>
  <si>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</si>
  <si>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</si>
  <si>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</si>
  <si>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</si>
  <si>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</si>
  <si>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</si>
  <si>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</si>
  <si>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</si>
  <si>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</si>
  <si>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</si>
  <si>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</si>
  <si>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</si>
  <si>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</si>
  <si>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</si>
  <si>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</si>
  <si>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</si>
  <si>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</si>
  <si>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</si>
  <si>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</si>
  <si>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</si>
  <si>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</si>
  <si>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</si>
  <si>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</si>
  <si>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</si>
  <si>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</si>
  <si>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</si>
  <si>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</si>
  <si>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</si>
  <si>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</si>
  <si>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</si>
  <si>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</si>
  <si>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</si>
  <si>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</si>
  <si>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</si>
  <si>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</si>
  <si>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</si>
  <si>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</si>
  <si>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</si>
  <si>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</si>
  <si>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</si>
  <si>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</si>
  <si>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</si>
  <si>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</si>
  <si>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</si>
  <si>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</si>
  <si>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</si>
  <si>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</si>
  <si>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</si>
  <si>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</si>
  <si>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</si>
  <si>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</si>
  <si>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</si>
  <si>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</si>
  <si>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</si>
  <si>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</si>
  <si>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</si>
  <si>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</si>
  <si>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</si>
  <si>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</si>
  <si>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</si>
  <si>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</si>
  <si>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</si>
  <si>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</si>
  <si>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</si>
  <si>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</si>
  <si>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</si>
  <si>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</si>
  <si>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</si>
  <si>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</si>
  <si>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</si>
  <si>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</si>
  <si>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</si>
  <si>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</si>
  <si>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</si>
  <si>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</si>
  <si>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</si>
  <si>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</si>
  <si>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</si>
  <si>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</si>
  <si>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</si>
  <si>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</si>
  <si>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</si>
  <si>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</si>
  <si>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</si>
  <si>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</si>
  <si>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</si>
  <si>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</si>
  <si>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</si>
  <si>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</si>
  <si>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</si>
  <si>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</si>
  <si>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</si>
  <si>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</si>
  <si>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</si>
  <si>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</si>
  <si>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</si>
  <si>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</si>
  <si>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</si>
  <si>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</si>
  <si>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</si>
  <si>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</si>
  <si>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</si>
  <si>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</si>
  <si>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</si>
  <si>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</si>
  <si>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</si>
  <si>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</si>
  <si>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</si>
  <si>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</si>
  <si>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</si>
  <si>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</si>
  <si>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</si>
  <si>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</si>
  <si>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</si>
  <si>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</si>
  <si>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</si>
  <si>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</si>
  <si>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</si>
  <si>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</si>
  <si>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</si>
  <si>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</si>
  <si>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</si>
  <si>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</si>
  <si>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</si>
  <si>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</si>
  <si>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</si>
  <si>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</si>
  <si>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</si>
  <si>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</si>
  <si>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</si>
  <si>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</si>
  <si>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</si>
  <si>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</si>
  <si>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</si>
  <si>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</si>
  <si>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</si>
  <si>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</si>
  <si>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</si>
  <si>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</si>
  <si>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</si>
  <si>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</si>
  <si>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</si>
  <si>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</si>
  <si>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</si>
  <si>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</si>
  <si>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</si>
  <si>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</si>
  <si>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</si>
  <si>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</si>
  <si>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</si>
  <si>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</si>
  <si>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</si>
  <si>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</si>
  <si>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</si>
  <si>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</si>
  <si>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</si>
  <si>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</si>
  <si>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</si>
  <si>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</si>
  <si>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</si>
  <si>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</si>
  <si>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</si>
  <si>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</si>
  <si>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</si>
  <si>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</si>
  <si>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</si>
  <si>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</si>
  <si>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</si>
  <si>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</si>
  <si>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</si>
  <si>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</si>
  <si>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</si>
  <si>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</si>
  <si>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</si>
  <si>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</si>
  <si>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</si>
  <si>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</si>
  <si>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</si>
  <si>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</si>
  <si>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</si>
  <si>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</si>
  <si>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</si>
  <si>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</si>
  <si>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</si>
  <si>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</si>
  <si>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</si>
  <si>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</si>
  <si>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</si>
  <si>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</si>
  <si>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</si>
  <si>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</si>
  <si>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</si>
  <si>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</si>
  <si>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</si>
  <si>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</si>
  <si>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</si>
  <si>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</si>
  <si>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</si>
  <si>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</si>
  <si>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</si>
  <si>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</si>
  <si>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</si>
  <si>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</si>
  <si>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</si>
  <si>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</si>
  <si>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</si>
  <si>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</si>
  <si>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</si>
  <si>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</si>
  <si>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</si>
  <si>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</si>
  <si>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</si>
  <si>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</si>
  <si>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</si>
  <si>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</si>
  <si>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</si>
  <si>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</si>
  <si>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</si>
  <si>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</si>
  <si>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</si>
  <si>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</si>
  <si>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</si>
  <si>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</si>
  <si>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</si>
  <si>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</si>
  <si>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</si>
  <si>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</si>
  <si>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</si>
  <si>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</si>
  <si>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</si>
  <si>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</si>
  <si>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</si>
  <si>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</si>
  <si>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</si>
  <si>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</si>
  <si>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</si>
  <si>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</si>
  <si>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</si>
  <si>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</si>
  <si>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</si>
  <si>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</si>
  <si>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</si>
  <si>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</si>
  <si>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</si>
  <si>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</si>
  <si>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</si>
  <si>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</si>
  <si>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</si>
  <si>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</si>
  <si>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</si>
  <si>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</si>
  <si>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</si>
  <si>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</si>
  <si>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</si>
  <si>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</si>
  <si>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</si>
  <si>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</si>
  <si>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</si>
  <si>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</si>
  <si>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</si>
  <si>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</si>
  <si>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</si>
  <si>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</si>
  <si>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</si>
  <si>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</si>
  <si>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</si>
  <si>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</si>
  <si>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</si>
  <si>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</si>
  <si>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</si>
  <si>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</si>
  <si>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</si>
  <si>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</si>
  <si>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</si>
  <si>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</si>
  <si>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</si>
  <si>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</si>
  <si>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</si>
  <si>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</si>
  <si>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</si>
  <si>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</si>
  <si>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</si>
  <si>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</si>
  <si>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</si>
  <si>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</si>
  <si>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</si>
  <si>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</si>
  <si>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</si>
  <si>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</si>
  <si>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</si>
  <si>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</si>
  <si>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</si>
  <si>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</si>
  <si>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</si>
  <si>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</si>
  <si>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</si>
  <si>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</si>
  <si>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</si>
  <si>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</si>
  <si>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</si>
  <si>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</si>
  <si>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</si>
  <si>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</si>
  <si>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</si>
  <si>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</si>
  <si>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</si>
  <si>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</si>
  <si>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</si>
  <si>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</si>
  <si>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</si>
  <si>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</si>
  <si>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</si>
  <si>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</si>
  <si>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</si>
  <si>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</si>
  <si>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</si>
  <si>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</si>
  <si>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</si>
  <si>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</si>
  <si>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</si>
  <si>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</si>
  <si>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</si>
  <si>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</si>
  <si>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</si>
  <si>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</si>
  <si>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</si>
  <si>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</si>
  <si>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</si>
  <si>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</si>
  <si>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</si>
  <si>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</si>
  <si>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</si>
  <si>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</si>
  <si>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</si>
  <si>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</si>
  <si>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</si>
  <si>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</si>
  <si>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</si>
  <si>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</si>
  <si>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</si>
  <si>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</si>
  <si>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</si>
  <si>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</si>
  <si>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</si>
  <si>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</si>
  <si>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</si>
  <si>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</si>
  <si>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</si>
  <si>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</si>
  <si>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</si>
  <si>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</si>
  <si>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</si>
  <si>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</si>
  <si>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</si>
  <si>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</si>
  <si>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</si>
  <si>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</si>
  <si>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</si>
  <si>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</si>
  <si>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</si>
  <si>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</si>
  <si>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</si>
  <si>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</si>
  <si>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</si>
  <si>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</si>
  <si>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</si>
  <si>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</si>
  <si>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</si>
  <si>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</si>
  <si>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</si>
  <si>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</si>
  <si>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</si>
  <si>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</si>
  <si>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</si>
  <si>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</si>
  <si>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</si>
  <si>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</si>
  <si>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</si>
  <si>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</si>
  <si>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</si>
  <si>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</si>
  <si>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</si>
  <si>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</si>
  <si>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</si>
  <si>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</si>
  <si>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</si>
  <si>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</si>
  <si>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</si>
  <si>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</si>
  <si>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</si>
  <si>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</si>
  <si>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</si>
  <si>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</si>
  <si>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</si>
  <si>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</si>
  <si>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</si>
  <si>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</si>
  <si>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</si>
  <si>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</si>
  <si>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</si>
  <si>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</si>
  <si>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</si>
  <si>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</si>
  <si>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</si>
  <si>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</si>
  <si>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</si>
  <si>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</si>
  <si>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</si>
  <si>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</si>
  <si>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</si>
  <si>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</si>
  <si>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</si>
  <si>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</si>
  <si>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</si>
  <si>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</si>
  <si>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</si>
  <si>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</si>
  <si>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</si>
  <si>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</si>
  <si>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</si>
  <si>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</si>
  <si>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</si>
  <si>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</si>
  <si>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</si>
  <si>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</si>
  <si>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</si>
  <si>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</si>
  <si>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</si>
  <si>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</si>
  <si>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</si>
  <si>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</si>
  <si>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</si>
  <si>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</si>
  <si>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</si>
  <si>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</si>
  <si>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</si>
  <si>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</si>
  <si>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</si>
  <si>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</si>
  <si>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</si>
  <si>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</si>
  <si>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</si>
  <si>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</si>
  <si>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</si>
  <si>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</si>
  <si>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</si>
  <si>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</si>
  <si>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</si>
  <si>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</si>
  <si>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</si>
  <si>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</si>
  <si>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</si>
  <si>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</si>
  <si>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</si>
  <si>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</si>
  <si>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</si>
  <si>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</si>
  <si>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</si>
  <si>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</si>
  <si>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</si>
  <si>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</si>
  <si>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</si>
  <si>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</si>
  <si>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</si>
  <si>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</si>
  <si>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</si>
  <si>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</si>
  <si>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</si>
  <si>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</si>
  <si>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</si>
  <si>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</si>
  <si>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</si>
  <si>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</si>
  <si>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</si>
  <si>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</si>
  <si>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</si>
  <si>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</si>
  <si>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</si>
  <si>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</si>
  <si>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</si>
  <si>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</si>
  <si>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</si>
  <si>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</si>
  <si>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</si>
  <si>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</si>
  <si>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</si>
  <si>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</si>
  <si>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</si>
  <si>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</si>
  <si>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</si>
  <si>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</si>
  <si>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</si>
  <si>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</si>
  <si>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</si>
  <si>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</si>
  <si>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</si>
  <si>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</si>
  <si>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</si>
  <si>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</si>
  <si>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</si>
  <si>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</si>
  <si>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</si>
  <si>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</si>
  <si>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</si>
  <si>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</si>
  <si>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</si>
  <si>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</si>
  <si>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</si>
  <si>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</si>
  <si>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</si>
  <si>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</si>
  <si>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</si>
  <si>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</si>
  <si>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</si>
  <si>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</si>
  <si>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</si>
  <si>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</si>
  <si>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</si>
  <si>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</si>
  <si>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</si>
  <si>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</si>
  <si>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</si>
  <si>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</si>
  <si>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</si>
  <si>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</si>
  <si>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</si>
  <si>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</si>
  <si>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</si>
  <si>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</si>
  <si>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</si>
  <si>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</si>
  <si>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</si>
  <si>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</si>
  <si>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</si>
  <si>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</si>
  <si>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</si>
  <si>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</si>
  <si>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</si>
  <si>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</si>
  <si>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</si>
  <si>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</si>
  <si>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</si>
  <si>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</si>
  <si>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</si>
  <si>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</si>
  <si>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</si>
  <si>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</si>
  <si>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</si>
  <si>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</si>
  <si>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</si>
  <si>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</si>
  <si>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</si>
  <si>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</si>
  <si>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</si>
  <si>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</si>
  <si>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</si>
  <si>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</si>
  <si>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</si>
  <si>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</si>
  <si>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</si>
  <si>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</si>
  <si>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</si>
  <si>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</si>
  <si>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</si>
  <si>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</si>
  <si>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</si>
  <si>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</si>
  <si>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</si>
  <si>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</si>
  <si>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</si>
  <si>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</si>
  <si>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</si>
  <si>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</si>
  <si>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</si>
  <si>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</si>
  <si>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</si>
  <si>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</si>
  <si>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</si>
  <si>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</si>
  <si>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</si>
  <si>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</si>
  <si>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</si>
  <si>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</si>
  <si>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</si>
  <si>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</si>
  <si>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</si>
  <si>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</si>
  <si>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</si>
  <si>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</si>
  <si>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</si>
  <si>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</si>
  <si>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</si>
  <si>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</si>
  <si>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</si>
  <si>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</si>
  <si>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</si>
  <si>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</si>
  <si>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</si>
  <si>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</si>
  <si>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</si>
  <si>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</si>
  <si>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</si>
  <si>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</si>
  <si>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</si>
  <si>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</si>
  <si>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</si>
  <si>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</si>
  <si>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</si>
  <si>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</si>
  <si>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</si>
  <si>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</si>
  <si>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</si>
  <si>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</si>
  <si>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</si>
  <si>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</si>
  <si>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</si>
  <si>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</si>
  <si>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</si>
  <si>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</si>
  <si>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</si>
  <si>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</si>
  <si>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</si>
  <si>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</si>
  <si>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</si>
  <si>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</si>
  <si>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</si>
  <si>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</si>
  <si>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</si>
  <si>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</si>
  <si>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</si>
  <si>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</si>
  <si>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</si>
  <si>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</si>
  <si>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</si>
  <si>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</si>
  <si>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</si>
  <si>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</si>
  <si>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</si>
  <si>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</si>
  <si>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</si>
  <si>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</si>
  <si>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</si>
  <si>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</si>
  <si>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</si>
  <si>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</si>
  <si>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</si>
  <si>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</si>
  <si>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</si>
  <si>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</si>
  <si>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</si>
  <si>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</si>
  <si>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</si>
  <si>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</si>
  <si>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</si>
  <si>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</si>
  <si>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</si>
  <si>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</si>
  <si>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</si>
  <si>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</si>
  <si>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</si>
  <si>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</si>
  <si>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</si>
  <si>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</si>
  <si>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</si>
  <si>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</si>
  <si>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</si>
  <si>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</si>
  <si>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</si>
  <si>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</si>
  <si>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</si>
  <si>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</si>
  <si>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</si>
  <si>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</si>
  <si>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</si>
  <si>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</si>
  <si>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</si>
  <si>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</si>
  <si>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</si>
  <si>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</si>
  <si>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</si>
  <si>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</si>
  <si>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</si>
  <si>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</si>
  <si>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</si>
  <si>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</si>
  <si>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</si>
  <si>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</si>
  <si>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</si>
  <si>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</si>
  <si>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</si>
  <si>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</si>
  <si>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</si>
  <si>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</si>
  <si>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</si>
  <si>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</si>
  <si>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</si>
  <si>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</si>
  <si>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</si>
  <si>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</si>
  <si>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</si>
  <si>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</si>
  <si>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</si>
  <si>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</si>
  <si>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</si>
  <si>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</si>
  <si>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</si>
  <si>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</si>
  <si>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</si>
  <si>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</si>
  <si>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</si>
  <si>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</si>
  <si>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</si>
  <si>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</si>
  <si>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</si>
  <si>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</si>
  <si>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</si>
  <si>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</si>
  <si>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</si>
  <si>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</si>
  <si>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</si>
  <si>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</si>
  <si>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</si>
  <si>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</si>
  <si>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</si>
  <si>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</si>
  <si>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</si>
  <si>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</si>
  <si>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</si>
  <si>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</si>
  <si>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</si>
  <si>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</si>
  <si>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</si>
  <si>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</si>
  <si>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</si>
  <si>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</si>
  <si>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</si>
  <si>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</si>
  <si>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</si>
  <si>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</si>
  <si>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</si>
  <si>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</si>
  <si>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</si>
  <si>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</si>
  <si>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</si>
  <si>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</si>
  <si>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</si>
  <si>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</si>
  <si>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</si>
  <si>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</si>
  <si>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</si>
  <si>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</si>
  <si>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</si>
  <si>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</si>
  <si>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</si>
  <si>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</si>
  <si>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</si>
  <si>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</si>
  <si>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</si>
  <si>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</si>
  <si>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</si>
  <si>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</si>
  <si>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</si>
  <si>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</si>
  <si>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</si>
  <si>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</si>
  <si>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</si>
  <si>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</si>
  <si>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</si>
  <si>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</si>
  <si>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</si>
  <si>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</si>
  <si>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</si>
  <si>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</si>
  <si>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</si>
  <si>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</si>
  <si>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</si>
  <si>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</si>
  <si>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</si>
  <si>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</si>
  <si>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</si>
  <si>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</si>
  <si>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</si>
  <si>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</si>
  <si>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</si>
  <si>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</si>
  <si>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</si>
  <si>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</si>
  <si>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</si>
  <si>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</si>
  <si>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</si>
  <si>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</si>
  <si>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</si>
  <si>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</si>
  <si>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</si>
  <si>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</si>
  <si>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</si>
  <si>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</si>
  <si>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</si>
  <si>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</si>
  <si>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</si>
  <si>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</si>
  <si>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</si>
  <si>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</si>
  <si>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</si>
  <si>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</si>
  <si>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</si>
  <si>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</si>
  <si>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</si>
  <si>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</si>
  <si>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</si>
  <si>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</si>
  <si>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</si>
  <si>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</si>
  <si>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</si>
  <si>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</si>
  <si>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</si>
  <si>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</si>
  <si>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</si>
  <si>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</si>
  <si>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</si>
  <si>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</si>
  <si>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</si>
  <si>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</si>
  <si>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</si>
  <si>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</si>
  <si>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</si>
  <si>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</si>
  <si>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</si>
  <si>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</si>
  <si>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</si>
  <si>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</si>
  <si>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</si>
  <si>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</si>
  <si>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</si>
  <si>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</si>
  <si>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</si>
  <si>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</si>
  <si>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</si>
  <si>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</si>
  <si>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</si>
  <si>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</si>
  <si>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</si>
  <si>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</si>
  <si>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</si>
  <si>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</si>
  <si>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</si>
  <si>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</si>
  <si>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</si>
  <si>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</si>
  <si>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</si>
  <si>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</si>
  <si>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</si>
  <si>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</si>
  <si>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</si>
  <si>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</si>
  <si>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</si>
  <si>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</si>
  <si>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</si>
  <si>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</si>
  <si>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</si>
  <si>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</si>
  <si>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</si>
  <si>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</si>
  <si>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</si>
  <si>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</si>
  <si>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</si>
  <si>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</si>
  <si>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</si>
  <si>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</si>
  <si>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</si>
  <si>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</si>
  <si>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</si>
  <si>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</si>
  <si>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</si>
  <si>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</si>
  <si>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</si>
  <si>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</si>
  <si>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</si>
  <si>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</si>
  <si>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</si>
  <si>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</si>
  <si>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</si>
  <si>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</si>
  <si>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</si>
  <si>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</si>
  <si>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</si>
  <si>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</si>
  <si>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</si>
  <si>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</si>
  <si>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</si>
  <si>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</si>
  <si>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</si>
  <si>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</si>
  <si>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</si>
  <si>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</si>
  <si>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</si>
  <si>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</si>
  <si>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</si>
  <si>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</si>
  <si>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</si>
  <si>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</si>
  <si>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</si>
  <si>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</si>
  <si>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</si>
  <si>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</si>
  <si>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</si>
  <si>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</si>
  <si>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</si>
  <si>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</si>
  <si>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</si>
  <si>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</si>
  <si>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</si>
  <si>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</si>
  <si>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</si>
  <si>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</si>
  <si>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</si>
  <si>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</si>
  <si>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</si>
  <si>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</si>
  <si>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</si>
  <si>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</si>
  <si>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</si>
  <si>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</si>
  <si>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</si>
  <si>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</si>
  <si>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</si>
  <si>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</si>
  <si>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</si>
  <si>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</si>
  <si>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</si>
  <si>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</si>
  <si>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</si>
  <si>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</si>
  <si>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</si>
  <si>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</si>
  <si>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</si>
  <si>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</si>
  <si>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</si>
  <si>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</si>
  <si>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</si>
  <si>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</si>
  <si>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</si>
  <si>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</si>
  <si>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</si>
  <si>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</si>
  <si>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</si>
  <si>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</si>
  <si>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</si>
  <si>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</si>
  <si>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</si>
  <si>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</si>
  <si>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</si>
  <si>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</si>
  <si>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</si>
  <si>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</si>
  <si>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</si>
  <si>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</si>
  <si>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</si>
  <si>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</si>
  <si>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</si>
  <si>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</si>
  <si>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</si>
  <si>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</si>
  <si>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</si>
  <si>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</si>
  <si>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</si>
  <si>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</si>
  <si>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</si>
  <si>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</si>
  <si>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</si>
  <si>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</si>
  <si>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</si>
  <si>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</si>
  <si>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</si>
  <si>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</si>
  <si>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</si>
  <si>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</si>
  <si>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</si>
  <si>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</si>
  <si>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</si>
  <si>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</si>
  <si>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</si>
  <si>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</si>
  <si>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</si>
  <si>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</si>
  <si>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</si>
  <si>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</si>
  <si>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</si>
  <si>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</si>
  <si>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</si>
  <si>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</si>
  <si>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</si>
  <si>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</si>
  <si>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</si>
  <si>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</si>
  <si>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</si>
  <si>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</si>
  <si>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</si>
  <si>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</si>
  <si>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</si>
  <si>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</si>
  <si>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</si>
  <si>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</si>
  <si>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</si>
  <si>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</si>
  <si>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</si>
  <si>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</si>
  <si>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</si>
  <si>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</si>
  <si>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</si>
  <si>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</si>
  <si>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</si>
  <si>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</si>
  <si>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</si>
  <si>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</si>
  <si>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</si>
  <si>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</si>
  <si>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</si>
  <si>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</si>
  <si>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</si>
  <si>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</si>
  <si>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</si>
  <si>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</si>
  <si>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</si>
  <si>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</si>
  <si>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</si>
  <si>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</si>
  <si>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</si>
  <si>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</si>
  <si>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</si>
  <si>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</si>
  <si>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</si>
  <si>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</si>
  <si>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</si>
  <si>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</si>
  <si>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</si>
  <si>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</si>
  <si>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</si>
  <si>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</si>
  <si>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</si>
  <si>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</si>
  <si>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</si>
  <si>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</si>
  <si>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</si>
  <si>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</si>
  <si>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</si>
  <si>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</si>
  <si>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</si>
  <si>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</si>
  <si>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</si>
  <si>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</si>
  <si>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</si>
  <si>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</si>
  <si>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</si>
  <si>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</si>
  <si>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</si>
  <si>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</si>
  <si>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</si>
  <si>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</si>
  <si>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</si>
  <si>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</si>
  <si>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</si>
  <si>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</si>
  <si>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</si>
  <si>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</si>
  <si>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</si>
  <si>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</si>
  <si>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</si>
  <si>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</si>
  <si>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</si>
  <si>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</si>
  <si>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</si>
  <si>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</si>
  <si>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</si>
  <si>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</si>
  <si>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</si>
  <si>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</si>
  <si>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</si>
  <si>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</si>
  <si>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</si>
  <si>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</si>
  <si>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</si>
  <si>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</si>
  <si>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</si>
  <si>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</si>
  <si>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</si>
  <si>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</si>
  <si>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</si>
  <si>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</si>
  <si>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</si>
  <si>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</si>
  <si>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</si>
  <si>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</si>
  <si>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</si>
  <si>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</si>
  <si>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</si>
  <si>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</si>
  <si>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</si>
  <si>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</si>
  <si>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</si>
  <si>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</si>
  <si>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</si>
  <si>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</si>
  <si>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</si>
  <si>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</si>
  <si>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</si>
  <si>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</si>
  <si>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</si>
  <si>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</si>
  <si>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</si>
  <si>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</si>
  <si>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</si>
  <si>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</si>
  <si>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</si>
  <si>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</si>
  <si>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</si>
  <si>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</si>
  <si>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</si>
  <si>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</si>
  <si>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</si>
  <si>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</si>
  <si>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</si>
  <si>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</si>
  <si>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</si>
  <si>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</si>
  <si>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</si>
  <si>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</si>
  <si>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</si>
  <si>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</si>
  <si>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</si>
  <si>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</si>
  <si>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</si>
  <si>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</si>
  <si>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</si>
  <si>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</si>
  <si>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</si>
  <si>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</si>
  <si>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</si>
  <si>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</si>
  <si>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</si>
  <si>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</si>
  <si>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</si>
  <si>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</si>
  <si>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</si>
  <si>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</si>
  <si>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</si>
  <si>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</si>
  <si>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</si>
  <si>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</si>
  <si>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</si>
  <si>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</si>
  <si>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</si>
  <si>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</si>
  <si>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</si>
  <si>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</si>
  <si>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</si>
  <si>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</si>
  <si>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</si>
  <si>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</si>
  <si>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</si>
  <si>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</si>
  <si>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</si>
  <si>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</si>
  <si>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</si>
  <si>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</si>
  <si>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</si>
  <si>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</si>
  <si>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</si>
  <si>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</si>
  <si>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</si>
  <si>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</si>
  <si>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</si>
  <si>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</si>
  <si>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</si>
  <si>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</si>
  <si>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</si>
  <si>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</si>
  <si>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</si>
  <si>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</si>
  <si>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</si>
  <si>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</si>
  <si>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</si>
  <si>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</si>
  <si>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</si>
  <si>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</si>
  <si>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</si>
  <si>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</si>
  <si>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</si>
  <si>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</si>
  <si>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</si>
  <si>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</si>
  <si>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</si>
  <si>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</si>
  <si>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</si>
  <si>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</si>
  <si>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</si>
  <si>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</si>
  <si>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</si>
  <si>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</si>
  <si>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</si>
  <si>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</si>
  <si>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</si>
  <si>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</si>
  <si>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</si>
  <si>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</si>
  <si>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</si>
  <si>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</si>
  <si>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</si>
  <si>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</si>
  <si>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</si>
  <si>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</si>
  <si>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</si>
  <si>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</si>
  <si>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</si>
  <si>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</si>
  <si>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</si>
  <si>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</si>
  <si>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</si>
  <si>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</si>
  <si>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</si>
  <si>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</si>
  <si>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</si>
  <si>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</si>
  <si>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</si>
  <si>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</si>
  <si>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</si>
  <si>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</si>
  <si>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</si>
  <si>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</si>
  <si>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</si>
  <si>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</si>
  <si>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</si>
  <si>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</si>
  <si>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</si>
  <si>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</si>
  <si>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</si>
  <si>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</si>
  <si>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</si>
  <si>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</si>
  <si>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</si>
  <si>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</si>
  <si>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</si>
  <si>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</si>
  <si>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</si>
  <si>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</si>
  <si>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</si>
  <si>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</si>
  <si>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</si>
  <si>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</si>
  <si>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</si>
  <si>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</si>
  <si>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</si>
  <si>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</si>
  <si>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</si>
  <si>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</si>
  <si>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</si>
  <si>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</si>
  <si>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</si>
  <si>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</si>
  <si>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</si>
  <si>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</si>
  <si>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</si>
  <si>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</si>
  <si>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</si>
  <si>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</si>
  <si>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</si>
  <si>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</si>
  <si>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</si>
  <si>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</si>
  <si>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</si>
  <si>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</si>
  <si>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</si>
  <si>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</si>
  <si>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</si>
  <si>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</si>
  <si>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</si>
  <si>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</si>
  <si>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</si>
  <si>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</si>
  <si>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</si>
  <si>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</si>
  <si>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</si>
  <si>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</si>
  <si>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</si>
  <si>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</si>
  <si>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</si>
  <si>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</si>
  <si>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</si>
  <si>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</si>
  <si>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</si>
  <si>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</si>
  <si>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</si>
  <si>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</si>
  <si>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</si>
  <si>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</si>
  <si>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</si>
  <si>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</si>
  <si>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</si>
  <si>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</si>
  <si>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</si>
  <si>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</si>
  <si>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</si>
  <si>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</si>
  <si>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</si>
  <si>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</si>
  <si>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</si>
  <si>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</si>
  <si>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</si>
  <si>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</si>
  <si>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</si>
  <si>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</si>
  <si>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</si>
  <si>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</si>
  <si>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</si>
  <si>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</si>
  <si>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</si>
  <si>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</si>
  <si>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</si>
  <si>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</si>
  <si>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</si>
  <si>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</si>
  <si>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</si>
  <si>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</si>
  <si>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</si>
  <si>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</si>
  <si>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</si>
  <si>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</si>
  <si>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</si>
  <si>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</si>
  <si>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</si>
  <si>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</si>
  <si>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</si>
  <si>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</si>
  <si>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</si>
  <si>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</si>
  <si>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</si>
  <si>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</si>
  <si>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</si>
  <si>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</si>
  <si>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</si>
  <si>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</si>
  <si>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</si>
  <si>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</si>
  <si>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</si>
  <si>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</si>
  <si>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</si>
  <si>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</si>
  <si>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</si>
  <si>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</si>
  <si>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</si>
  <si>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</si>
  <si>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</si>
  <si>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</si>
  <si>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</si>
  <si>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</si>
  <si>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</si>
  <si>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</si>
  <si>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</si>
  <si>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</si>
  <si>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</si>
  <si>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</si>
  <si>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</si>
  <si>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</si>
  <si>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</si>
  <si>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</si>
  <si>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</si>
  <si>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</si>
  <si>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</si>
  <si>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</si>
  <si>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</si>
  <si>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</si>
  <si>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</si>
  <si>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</si>
  <si>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</si>
  <si>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</si>
  <si>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</si>
  <si>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</si>
  <si>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</si>
  <si>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</si>
  <si>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</si>
  <si>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</si>
  <si>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</si>
  <si>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</si>
  <si>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</si>
  <si>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</si>
  <si>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</si>
  <si>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</si>
  <si>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</si>
  <si>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</si>
  <si>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</si>
  <si>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</si>
  <si>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</si>
  <si>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</si>
  <si>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</si>
  <si>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</si>
  <si>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</si>
  <si>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</si>
  <si>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</si>
  <si>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</si>
  <si>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</si>
  <si>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</si>
  <si>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</si>
  <si>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</si>
  <si>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</si>
  <si>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</si>
  <si>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</si>
  <si>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</si>
  <si>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</si>
  <si>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</si>
  <si>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</si>
  <si>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</si>
  <si>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</si>
  <si>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</si>
  <si>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</si>
  <si>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</si>
  <si>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</si>
  <si>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</si>
  <si>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</si>
  <si>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</si>
  <si>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</si>
  <si>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</si>
  <si>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</si>
  <si>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</si>
  <si>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</si>
  <si>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</si>
  <si>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</si>
  <si>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</si>
  <si>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</si>
  <si>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</si>
  <si>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</si>
  <si>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</si>
  <si>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</si>
  <si>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</si>
  <si>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</si>
  <si>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</si>
  <si>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</si>
  <si>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</si>
  <si>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</si>
  <si>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</si>
  <si>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</si>
  <si>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</si>
  <si>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</si>
  <si>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</si>
  <si>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</si>
  <si>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</si>
  <si>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</si>
  <si>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</si>
  <si>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</si>
  <si>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</si>
  <si>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</si>
  <si>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</si>
  <si>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</si>
  <si>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</si>
  <si>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</si>
  <si>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</si>
  <si>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</si>
  <si>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</si>
  <si>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</si>
  <si>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</si>
  <si>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</si>
  <si>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</si>
  <si>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</si>
  <si>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</si>
  <si>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</si>
  <si>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</si>
  <si>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</si>
  <si>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</si>
  <si>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</si>
  <si>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</si>
  <si>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</si>
  <si>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</si>
  <si>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</si>
  <si>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</si>
  <si>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</si>
  <si>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</si>
  <si>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</si>
  <si>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</si>
  <si>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</si>
  <si>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</si>
  <si>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</si>
  <si>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</si>
  <si>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</si>
  <si>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</si>
  <si>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</si>
  <si>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</si>
  <si>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</si>
  <si>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</si>
  <si>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</si>
  <si>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</si>
  <si>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</si>
  <si>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</si>
  <si>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</si>
  <si>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</si>
  <si>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</si>
  <si>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</si>
  <si>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</si>
  <si>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</si>
  <si>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</si>
  <si>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</si>
  <si>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</si>
  <si>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</si>
  <si>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</si>
  <si>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</si>
  <si>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</si>
  <si>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</si>
  <si>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</si>
  <si>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</si>
  <si>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</si>
  <si>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</si>
  <si>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</si>
  <si>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</si>
  <si>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</si>
  <si>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</si>
  <si>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</si>
  <si>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</si>
  <si>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</si>
  <si>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</si>
  <si>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</si>
  <si>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</si>
  <si>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</si>
  <si>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</si>
  <si>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</si>
  <si>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</si>
  <si>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</si>
  <si>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</si>
  <si>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</si>
  <si>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</si>
  <si>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</si>
  <si>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</si>
  <si>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</si>
  <si>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</si>
  <si>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</si>
  <si>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</si>
  <si>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</si>
  <si>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</si>
  <si>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</si>
  <si>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</si>
  <si>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</si>
  <si>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</si>
  <si>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</si>
  <si>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</si>
  <si>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</si>
  <si>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</si>
  <si>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</si>
  <si>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</si>
  <si>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</si>
  <si>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</si>
  <si>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</si>
  <si>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</si>
  <si>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</si>
  <si>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</si>
  <si>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</si>
  <si>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</si>
  <si>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</si>
  <si>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</si>
  <si>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</si>
  <si>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</si>
  <si>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</si>
  <si>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</si>
  <si>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</si>
  <si>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</si>
  <si>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</si>
  <si>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</si>
  <si>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</si>
  <si>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</si>
  <si>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</si>
  <si>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</si>
  <si>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</si>
  <si>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</si>
  <si>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</si>
  <si>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</si>
  <si>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</si>
  <si>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</si>
  <si>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</si>
  <si>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</si>
  <si>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</si>
  <si>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</si>
  <si>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</si>
  <si>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</si>
  <si>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</si>
  <si>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</si>
  <si>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</si>
  <si>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</si>
  <si>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</si>
  <si>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</si>
  <si>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</si>
  <si>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</si>
  <si>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</si>
  <si>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</si>
  <si>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</si>
  <si>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</si>
  <si>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</si>
  <si>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</si>
  <si>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</si>
  <si>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</si>
  <si>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</si>
  <si>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</si>
  <si>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</si>
  <si>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</si>
  <si>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</si>
  <si>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</si>
  <si>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</si>
  <si>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</si>
  <si>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</si>
  <si>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</si>
  <si>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</si>
  <si>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</si>
  <si>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</si>
  <si>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</si>
  <si>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</si>
  <si>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</si>
  <si>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</si>
  <si>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</si>
  <si>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</si>
  <si>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</si>
  <si>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</si>
  <si>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</si>
  <si>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</si>
  <si>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</si>
  <si>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</si>
  <si>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</si>
  <si>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</si>
  <si>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</si>
  <si>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</si>
  <si>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</si>
  <si>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</si>
  <si>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</si>
  <si>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</si>
  <si>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</si>
  <si>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</si>
  <si>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</si>
  <si>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</si>
  <si>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</si>
  <si>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</si>
  <si>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</si>
  <si>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</si>
  <si>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</si>
  <si>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</si>
  <si>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</si>
  <si>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</si>
  <si>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</si>
  <si>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</si>
  <si>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</si>
  <si>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</si>
  <si>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</si>
  <si>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</si>
  <si>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</si>
  <si>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</si>
  <si>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</si>
  <si>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</si>
  <si>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</si>
  <si>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</si>
  <si>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</si>
  <si>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</si>
  <si>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</si>
  <si>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</si>
  <si>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</si>
  <si>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</si>
  <si>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</si>
  <si>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</si>
  <si>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</si>
  <si>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</si>
  <si>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</si>
  <si>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</si>
  <si>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</si>
  <si>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</si>
  <si>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</si>
  <si>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</si>
  <si>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</si>
  <si>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</si>
  <si>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</si>
  <si>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</si>
  <si>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</si>
  <si>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</si>
  <si>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</si>
  <si>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</si>
  <si>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</si>
  <si>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</si>
  <si>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</si>
  <si>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</si>
  <si>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</si>
  <si>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</si>
  <si>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</si>
  <si>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</si>
  <si>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</si>
  <si>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</si>
  <si>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</si>
  <si>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</si>
  <si>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</si>
  <si>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</si>
  <si>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</si>
  <si>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</si>
  <si>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</si>
  <si>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</si>
  <si>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</si>
  <si>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</si>
  <si>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</si>
  <si>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</si>
  <si>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</si>
  <si>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</si>
  <si>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</si>
  <si>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</si>
  <si>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</si>
  <si>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</si>
  <si>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</si>
  <si>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</si>
  <si>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</si>
  <si>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</si>
  <si>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</si>
  <si>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</si>
  <si>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</si>
  <si>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</si>
  <si>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</si>
  <si>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</si>
  <si>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</si>
  <si>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</si>
  <si>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</si>
  <si>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</si>
  <si>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</si>
  <si>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</si>
  <si>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</si>
  <si>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</si>
  <si>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</si>
  <si>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</si>
  <si>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</si>
  <si>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</si>
  <si>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</si>
  <si>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</si>
  <si>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</si>
  <si>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</si>
  <si>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</si>
  <si>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</si>
  <si>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</si>
  <si>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</si>
  <si>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</si>
  <si>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</si>
  <si>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</si>
  <si>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</si>
  <si>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</si>
  <si>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</si>
  <si>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</si>
  <si>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</si>
  <si>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</si>
  <si>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</si>
  <si>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</si>
  <si>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</si>
  <si>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</si>
  <si>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</si>
  <si>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</si>
  <si>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</si>
  <si>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</si>
  <si>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</si>
  <si>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</si>
  <si>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</si>
  <si>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</si>
  <si>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</si>
  <si>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</si>
  <si>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</si>
  <si>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</si>
  <si>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</si>
  <si>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</si>
  <si>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</si>
  <si>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</si>
  <si>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</si>
  <si>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</si>
  <si>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</si>
  <si>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</si>
  <si>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</si>
  <si>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</si>
  <si>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</si>
  <si>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</si>
  <si>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</si>
  <si>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</si>
  <si>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</si>
  <si>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</si>
  <si>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</si>
  <si>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</si>
  <si>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</si>
  <si>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</si>
  <si>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</si>
  <si>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</si>
  <si>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</si>
  <si>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</si>
  <si>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</si>
  <si>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</si>
  <si>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</si>
  <si>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</si>
  <si>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</si>
  <si>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</si>
  <si>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</si>
  <si>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</si>
  <si>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</si>
  <si>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</si>
  <si>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</si>
  <si>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</si>
  <si>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</si>
  <si>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</si>
  <si>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</si>
  <si>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</si>
  <si>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</si>
  <si>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</si>
  <si>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</si>
  <si>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</si>
  <si>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</si>
  <si>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</si>
  <si>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</si>
  <si>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</si>
  <si>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</si>
  <si>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</si>
  <si>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</si>
  <si>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</si>
  <si>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</si>
  <si>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</si>
  <si>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</si>
  <si>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</si>
  <si>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</si>
  <si>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</si>
  <si>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</si>
  <si>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</si>
  <si>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</si>
  <si>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</si>
  <si>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</si>
  <si>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</si>
  <si>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</si>
  <si>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</si>
  <si>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</si>
  <si>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</si>
  <si>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</si>
  <si>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</si>
  <si>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</si>
  <si>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</si>
  <si>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</si>
  <si>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</si>
  <si>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</si>
  <si>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</si>
  <si>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</si>
  <si>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</si>
  <si>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</si>
  <si>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</si>
  <si>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</si>
  <si>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</si>
  <si>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</si>
  <si>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</si>
  <si>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</si>
  <si>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</si>
  <si>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</si>
  <si>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</si>
  <si>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</si>
  <si>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</si>
  <si>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</si>
  <si>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</si>
  <si>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</si>
  <si>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</si>
  <si>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</si>
  <si>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</si>
  <si>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</si>
  <si>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</si>
  <si>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</si>
  <si>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</si>
  <si>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</si>
  <si>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</si>
  <si>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</si>
  <si>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</si>
  <si>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</si>
  <si>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</si>
  <si>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</si>
  <si>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</si>
  <si>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</si>
  <si>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</si>
  <si>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</si>
  <si>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</si>
  <si>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</si>
  <si>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</si>
  <si>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</si>
  <si>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</si>
  <si>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</si>
  <si>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</si>
  <si>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</si>
  <si>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</si>
  <si>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</si>
  <si>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</si>
  <si>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</si>
  <si>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</si>
  <si>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</si>
  <si>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</si>
  <si>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</si>
  <si>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</si>
  <si>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</si>
  <si>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</si>
  <si>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</si>
  <si>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</si>
  <si>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</si>
  <si>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</si>
  <si>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</si>
  <si>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</si>
  <si>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</si>
  <si>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</si>
  <si>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</si>
  <si>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</si>
  <si>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</si>
  <si>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</si>
  <si>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</si>
  <si>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</si>
  <si>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</si>
  <si>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</si>
  <si>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</si>
  <si>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</si>
  <si>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</si>
  <si>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</si>
  <si>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</si>
  <si>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</si>
  <si>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</si>
  <si>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</si>
  <si>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</si>
  <si>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</si>
  <si>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</si>
  <si>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</si>
  <si>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</si>
  <si>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</si>
  <si>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</si>
  <si>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</si>
  <si>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</si>
  <si>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</si>
  <si>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</si>
  <si>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</si>
  <si>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</si>
  <si>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</si>
  <si>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</si>
  <si>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</si>
  <si>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</si>
  <si>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</si>
  <si>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</si>
  <si>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</si>
  <si>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</si>
  <si>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</si>
  <si>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</si>
  <si>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</si>
  <si>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</si>
  <si>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</si>
  <si>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</si>
  <si>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</si>
  <si>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</si>
  <si>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</si>
  <si>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</si>
  <si>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</si>
  <si>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</si>
  <si>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</si>
  <si>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</si>
  <si>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</si>
  <si>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</si>
  <si>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</si>
  <si>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</si>
  <si>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</si>
  <si>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</si>
  <si>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</si>
  <si>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</si>
  <si>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</si>
  <si>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</si>
  <si>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</si>
  <si>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</si>
  <si>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</si>
  <si>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</si>
  <si>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</si>
  <si>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</si>
  <si>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</si>
  <si>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</si>
  <si>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</si>
  <si>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</si>
  <si>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</si>
  <si>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</si>
  <si>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</si>
  <si>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</si>
  <si>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</si>
  <si>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</si>
  <si>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</si>
  <si>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</si>
  <si>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</si>
  <si>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</si>
  <si>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</si>
  <si>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</si>
  <si>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</si>
  <si>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</si>
  <si>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</si>
  <si>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</si>
  <si>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</si>
  <si>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</si>
  <si>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</si>
  <si>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</si>
  <si>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</si>
  <si>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</si>
  <si>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</si>
  <si>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</si>
  <si>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</si>
  <si>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</si>
  <si>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</si>
  <si>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</si>
  <si>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</si>
  <si>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</si>
  <si>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</si>
  <si>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</si>
  <si>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</si>
  <si>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</si>
  <si>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</si>
  <si>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</si>
  <si>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</si>
  <si>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</si>
  <si>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</si>
  <si>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</si>
  <si>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</si>
  <si>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</si>
  <si>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</si>
  <si>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</si>
  <si>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</si>
  <si>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</si>
  <si>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</si>
  <si>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</si>
  <si>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</si>
  <si>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</si>
  <si>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</si>
  <si>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</si>
  <si>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</si>
  <si>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</si>
  <si>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</si>
  <si>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</si>
  <si>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</si>
  <si>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</si>
  <si>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</si>
  <si>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</si>
  <si>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</si>
  <si>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</si>
  <si>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</si>
  <si>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</si>
  <si>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</si>
  <si>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</si>
  <si>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</si>
  <si>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</si>
  <si>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</si>
  <si>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</si>
  <si>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</si>
  <si>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</si>
  <si>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</si>
  <si>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</si>
  <si>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</si>
  <si>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</si>
  <si>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</si>
  <si>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</si>
  <si>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</si>
  <si>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</si>
  <si>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</si>
  <si>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</si>
  <si>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</si>
  <si>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</si>
  <si>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</si>
  <si>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</si>
  <si>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</si>
  <si>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</si>
  <si>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</si>
  <si>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</si>
  <si>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</si>
  <si>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</si>
  <si>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</si>
  <si>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</si>
  <si>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</si>
  <si>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</si>
  <si>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</si>
  <si>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</si>
  <si>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</si>
  <si>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</si>
  <si>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</si>
  <si>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</si>
  <si>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</si>
  <si>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</si>
  <si>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</si>
  <si>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</si>
  <si>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</si>
  <si>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</si>
  <si>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</si>
  <si>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</si>
  <si>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</si>
  <si>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</si>
  <si>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</si>
  <si>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</si>
  <si>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</si>
  <si>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</si>
  <si>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</si>
  <si>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</si>
  <si>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</si>
  <si>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</si>
  <si>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</si>
  <si>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</si>
  <si>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</si>
  <si>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</si>
  <si>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</si>
  <si>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</si>
  <si>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</si>
  <si>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</si>
  <si>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</si>
  <si>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</si>
  <si>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</si>
  <si>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</si>
  <si>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</si>
  <si>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</si>
  <si>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</si>
  <si>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</si>
  <si>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</si>
  <si>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</si>
  <si>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</si>
  <si>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</si>
  <si>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</si>
  <si>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</si>
  <si>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</si>
  <si>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</si>
  <si>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</si>
  <si>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</si>
  <si>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</si>
  <si>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</si>
  <si>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</si>
  <si>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</si>
  <si>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</si>
  <si>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</si>
  <si>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</si>
  <si>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</si>
  <si>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</si>
  <si>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</si>
  <si>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</si>
  <si>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</si>
  <si>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</si>
  <si>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</si>
  <si>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</si>
  <si>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</si>
  <si>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</si>
  <si>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</si>
  <si>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</si>
  <si>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</si>
  <si>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</si>
  <si>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</si>
  <si>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</si>
  <si>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</si>
  <si>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</si>
  <si>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</si>
  <si>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</si>
  <si>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</si>
  <si>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</si>
  <si>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</si>
  <si>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</si>
  <si>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</si>
  <si>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</si>
  <si>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</si>
  <si>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</si>
  <si>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</si>
  <si>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</si>
  <si>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</si>
  <si>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</si>
  <si>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</si>
  <si>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</si>
  <si>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</si>
  <si>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</si>
  <si>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</si>
  <si>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</si>
  <si>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</si>
  <si>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</si>
  <si>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</si>
  <si>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</si>
  <si>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</si>
  <si>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</si>
  <si>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</si>
  <si>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</si>
  <si>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</si>
  <si>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</si>
  <si>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</si>
  <si>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</si>
  <si>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</si>
  <si>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</si>
  <si>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</si>
  <si>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</si>
  <si>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</si>
  <si>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</si>
  <si>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</si>
  <si>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</si>
  <si>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</si>
  <si>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</si>
  <si>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</si>
  <si>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</si>
  <si>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</si>
  <si>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</si>
  <si>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</si>
  <si>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</si>
  <si>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</si>
  <si>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</si>
  <si>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</si>
  <si>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</si>
  <si>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</si>
  <si>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</si>
  <si>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</si>
  <si>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</si>
  <si>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</si>
  <si>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</si>
  <si>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</si>
  <si>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</si>
  <si>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</si>
  <si>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</si>
  <si>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</si>
  <si>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</si>
  <si>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</si>
  <si>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</si>
  <si>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</si>
  <si>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</si>
  <si>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</si>
  <si>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</si>
  <si>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</si>
  <si>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</si>
  <si>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</si>
  <si>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</si>
  <si>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</si>
  <si>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</si>
  <si>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</si>
  <si>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</si>
  <si>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</si>
  <si>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</si>
  <si>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</si>
  <si>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</si>
  <si>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</si>
  <si>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</si>
  <si>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</si>
  <si>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</si>
  <si>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</si>
  <si>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</si>
  <si>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</si>
  <si>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</si>
  <si>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</si>
  <si>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</si>
  <si>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</si>
  <si>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</si>
  <si>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</si>
  <si>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</si>
  <si>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</si>
  <si>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</si>
  <si>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</si>
  <si>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</si>
  <si>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</si>
  <si>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</si>
  <si>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</si>
  <si>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</si>
  <si>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</si>
  <si>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</si>
  <si>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</si>
  <si>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</si>
  <si>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</si>
  <si>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</si>
  <si>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</si>
  <si>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</si>
  <si>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</si>
  <si>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</si>
  <si>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</si>
  <si>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</si>
  <si>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</si>
  <si>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</si>
  <si>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</si>
  <si>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</si>
  <si>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</si>
  <si>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</si>
  <si>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</si>
  <si>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</si>
  <si>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</si>
  <si>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</si>
  <si>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</si>
  <si>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</si>
  <si>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</si>
  <si>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</si>
  <si>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</si>
  <si>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</si>
  <si>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</si>
  <si>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</si>
  <si>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</si>
  <si>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</si>
  <si>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</si>
  <si>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</si>
  <si>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</si>
  <si>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</si>
  <si>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</si>
  <si>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</si>
  <si>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</si>
  <si>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</si>
  <si>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</si>
  <si>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</si>
  <si>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</si>
  <si>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</si>
  <si>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</si>
  <si>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</si>
  <si>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</si>
  <si>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</si>
  <si>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</si>
  <si>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</si>
  <si>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</si>
  <si>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</si>
  <si>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</si>
  <si>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</si>
  <si>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</si>
  <si>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</si>
  <si>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</si>
  <si>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</si>
  <si>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</si>
  <si>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</si>
  <si>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</si>
  <si>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</si>
  <si>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</si>
  <si>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</si>
  <si>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</si>
  <si>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</si>
  <si>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</si>
  <si>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</si>
  <si>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</si>
  <si>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</si>
  <si>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</si>
  <si>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</si>
  <si>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</si>
  <si>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</si>
  <si>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</si>
  <si>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</si>
  <si>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</si>
  <si>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</si>
  <si>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</si>
  <si>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</si>
  <si>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</si>
  <si>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</si>
  <si>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</si>
  <si>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</si>
  <si>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</si>
  <si>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</si>
  <si>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</si>
  <si>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</si>
  <si>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</si>
  <si>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</si>
  <si>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</si>
  <si>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</si>
  <si>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</si>
  <si>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</si>
  <si>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</si>
  <si>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</si>
  <si>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</si>
  <si>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</si>
  <si>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</si>
  <si>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</si>
  <si>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</si>
  <si>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</si>
  <si>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</si>
  <si>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</si>
  <si>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</si>
  <si>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</si>
  <si>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</si>
  <si>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</si>
  <si>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</si>
  <si>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</si>
  <si>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</si>
  <si>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</si>
  <si>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</si>
  <si>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</si>
  <si>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</si>
  <si>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</si>
  <si>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</si>
  <si>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</si>
  <si>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</si>
  <si>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</si>
  <si>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</si>
  <si>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</si>
  <si>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</si>
  <si>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</si>
  <si>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</si>
  <si>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</si>
  <si>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</si>
  <si>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</si>
  <si>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</si>
  <si>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</si>
  <si>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</si>
  <si>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</si>
  <si>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</si>
  <si>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</si>
  <si>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</si>
  <si>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</si>
  <si>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</si>
  <si>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</si>
  <si>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</si>
  <si>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</si>
  <si>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</si>
  <si>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</si>
  <si>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</si>
  <si>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</si>
  <si>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</si>
  <si>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</si>
  <si>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</si>
  <si>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</si>
  <si>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</si>
  <si>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</si>
  <si>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</si>
  <si>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</si>
  <si>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</si>
  <si>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</si>
  <si>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</si>
  <si>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</si>
  <si>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</si>
  <si>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</si>
  <si>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</si>
  <si>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</si>
  <si>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</si>
  <si>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</si>
  <si>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</si>
  <si>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</si>
  <si>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</si>
  <si>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</si>
  <si>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</si>
  <si>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</si>
  <si>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</si>
  <si>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</si>
  <si>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</si>
  <si>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</si>
  <si>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</si>
  <si>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</si>
  <si>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</si>
  <si>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</si>
  <si>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</si>
  <si>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</si>
  <si>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</si>
  <si>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</si>
  <si>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</si>
  <si>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</si>
  <si>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</si>
  <si>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</si>
  <si>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</si>
  <si>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</si>
  <si>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</si>
  <si>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</si>
  <si>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</si>
  <si>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</si>
  <si>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</si>
  <si>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</si>
  <si>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</si>
  <si>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</si>
  <si>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</si>
  <si>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</si>
  <si>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</si>
  <si>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</si>
  <si>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</si>
  <si>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</si>
  <si>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</si>
  <si>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</si>
  <si>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</si>
  <si>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</si>
  <si>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</si>
  <si>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</si>
  <si>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</si>
  <si>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</si>
  <si>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</si>
  <si>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</si>
  <si>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</si>
  <si>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</si>
  <si>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</si>
  <si>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</si>
  <si>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</si>
  <si>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</si>
  <si>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</si>
  <si>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</si>
  <si>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</si>
  <si>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</si>
  <si>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</si>
  <si>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</si>
  <si>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</si>
  <si>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</si>
  <si>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</si>
  <si>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</si>
  <si>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</si>
  <si>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</si>
  <si>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</si>
  <si>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</si>
  <si>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</si>
  <si>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</si>
  <si>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</si>
  <si>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</si>
  <si>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</si>
  <si>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</si>
  <si>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</si>
  <si>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</si>
  <si>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</si>
  <si>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</si>
  <si>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</si>
  <si>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</si>
  <si>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</si>
  <si>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</si>
  <si>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</si>
  <si>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</si>
  <si>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</si>
  <si>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</si>
  <si>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</si>
  <si>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</si>
  <si>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</si>
  <si>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</si>
  <si>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</si>
  <si>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</si>
  <si>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</si>
  <si>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</si>
  <si>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</si>
  <si>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</si>
  <si>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</si>
  <si>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</si>
  <si>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</si>
  <si>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</si>
  <si>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</si>
  <si>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</si>
  <si>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</si>
  <si>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</si>
  <si>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</si>
  <si>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</si>
  <si>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</si>
  <si>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</si>
  <si>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</si>
  <si>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</si>
  <si>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</si>
  <si>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</si>
  <si>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</si>
  <si>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</si>
  <si>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</si>
  <si>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</si>
  <si>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</si>
  <si>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</si>
  <si>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</si>
  <si>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</si>
  <si>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</si>
  <si>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</si>
  <si>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</si>
  <si>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</si>
  <si>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</si>
  <si>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</si>
  <si>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</si>
  <si>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</si>
  <si>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</si>
  <si>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</si>
  <si>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</si>
  <si>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</si>
  <si>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</si>
  <si>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</si>
  <si>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</si>
  <si>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</si>
  <si>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</si>
  <si>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</si>
  <si>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</si>
  <si>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</si>
  <si>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</si>
  <si>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</si>
  <si>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</si>
  <si>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</si>
  <si>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</si>
  <si>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</si>
  <si>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</si>
  <si>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</si>
  <si>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</si>
  <si>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</si>
  <si>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</si>
  <si>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</si>
  <si>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</si>
  <si>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</si>
  <si>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</si>
  <si>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</si>
  <si>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</si>
  <si>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</si>
  <si>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</si>
  <si>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</si>
  <si>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</si>
  <si>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</si>
  <si>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</si>
  <si>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</si>
  <si>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</si>
  <si>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</si>
  <si>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</si>
  <si>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</si>
  <si>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</si>
  <si>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</si>
  <si>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</si>
  <si>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</si>
  <si>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</si>
  <si>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</si>
  <si>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</si>
  <si>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</si>
  <si>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</si>
  <si>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</si>
  <si>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</si>
  <si>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</si>
  <si>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</si>
  <si>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</si>
  <si>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</si>
  <si>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</si>
  <si>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</si>
  <si>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</si>
  <si>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</si>
  <si>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</si>
  <si>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</si>
  <si>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</si>
  <si>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</si>
  <si>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</si>
  <si>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</si>
  <si>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</si>
  <si>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</si>
  <si>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</si>
  <si>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</si>
  <si>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</si>
  <si>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</si>
  <si>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</si>
  <si>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</si>
  <si>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</si>
  <si>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</si>
  <si>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</si>
  <si>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</si>
  <si>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</si>
  <si>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</si>
  <si>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</si>
  <si>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</si>
  <si>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</si>
  <si>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</si>
  <si>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</si>
  <si>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</si>
  <si>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</si>
  <si>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</si>
  <si>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</si>
  <si>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</si>
  <si>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</si>
  <si>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</si>
  <si>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</si>
  <si>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</si>
  <si>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</si>
  <si>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</si>
  <si>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</si>
  <si>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</si>
  <si>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</si>
  <si>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</si>
  <si>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</si>
  <si>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</si>
  <si>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</si>
  <si>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</si>
  <si>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</si>
  <si>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</si>
  <si>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</si>
  <si>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</si>
  <si>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</si>
  <si>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</si>
  <si>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</si>
  <si>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</si>
  <si>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</si>
  <si>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</si>
  <si>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</si>
  <si>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</si>
  <si>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</si>
  <si>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</si>
  <si>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</si>
  <si>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</si>
  <si>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</si>
  <si>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</si>
  <si>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</si>
  <si>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</si>
  <si>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</si>
  <si>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</si>
  <si>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</si>
  <si>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</si>
  <si>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</si>
  <si>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</si>
  <si>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</si>
  <si>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</si>
  <si>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</si>
  <si>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</si>
  <si>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</si>
  <si>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</si>
  <si>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</si>
  <si>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</si>
  <si>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</si>
  <si>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</si>
  <si>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</si>
  <si>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</si>
  <si>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</si>
  <si>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</si>
  <si>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</si>
  <si>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</si>
  <si>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</si>
  <si>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</si>
  <si>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</si>
  <si>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</si>
  <si>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</si>
  <si>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</si>
  <si>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</si>
  <si>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</si>
  <si>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</si>
  <si>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</si>
  <si>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</si>
  <si>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</si>
  <si>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</si>
  <si>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</si>
  <si>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</si>
  <si>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</si>
  <si>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</si>
  <si>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</si>
  <si>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</si>
  <si>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</si>
  <si>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</si>
  <si>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</si>
  <si>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</si>
  <si>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</si>
  <si>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</si>
  <si>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</si>
  <si>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</si>
  <si>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</si>
  <si>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</si>
  <si>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</si>
  <si>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</si>
  <si>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</si>
  <si>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</si>
  <si>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</si>
  <si>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</si>
  <si>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</si>
  <si>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</si>
  <si>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</si>
  <si>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</si>
  <si>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</si>
  <si>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</si>
  <si>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</si>
  <si>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</si>
  <si>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</si>
  <si>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</si>
  <si>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</si>
  <si>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</si>
  <si>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</si>
  <si>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</si>
  <si>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</si>
  <si>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</si>
  <si>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</si>
  <si>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</si>
  <si>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</si>
  <si>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</si>
  <si>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</si>
  <si>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</si>
  <si>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</si>
  <si>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</si>
  <si>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</si>
  <si>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</si>
  <si>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</si>
  <si>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</si>
  <si>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</si>
  <si>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</si>
  <si>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</si>
  <si>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</si>
  <si>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</si>
  <si>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</si>
  <si>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</si>
  <si>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</si>
  <si>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</si>
  <si>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</si>
  <si>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</si>
  <si>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</si>
  <si>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</si>
  <si>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</si>
  <si>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</si>
  <si>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</si>
  <si>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</si>
  <si>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</si>
  <si>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</si>
  <si>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</si>
  <si>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</si>
  <si>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</si>
  <si>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</si>
  <si>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</si>
  <si>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</si>
  <si>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</si>
  <si>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</si>
  <si>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</si>
  <si>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</si>
  <si>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</si>
  <si>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</si>
  <si>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</si>
  <si>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</si>
  <si>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</si>
  <si>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</si>
  <si>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</si>
  <si>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</si>
  <si>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</si>
  <si>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</si>
  <si>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</si>
  <si>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</si>
  <si>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</si>
  <si>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</si>
  <si>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</si>
  <si>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</si>
  <si>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</si>
  <si>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</si>
  <si>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</si>
  <si>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</si>
  <si>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</si>
  <si>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</si>
  <si>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</si>
  <si>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</si>
  <si>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</si>
  <si>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</si>
  <si>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</si>
  <si>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</si>
  <si>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</si>
  <si>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</si>
  <si>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</si>
  <si>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</si>
  <si>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</si>
  <si>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</si>
  <si>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</si>
  <si>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</si>
  <si>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</si>
  <si>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</si>
  <si>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</si>
  <si>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</si>
  <si>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</si>
  <si>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</si>
  <si>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</si>
  <si>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</si>
  <si>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</si>
  <si>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</si>
  <si>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</si>
  <si>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</si>
  <si>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</si>
  <si>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</si>
  <si>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</si>
  <si>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</si>
  <si>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</si>
  <si>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</si>
  <si>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</si>
  <si>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</si>
  <si>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</si>
  <si>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</si>
  <si>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</si>
  <si>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</si>
  <si>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</si>
  <si>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</si>
  <si>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</si>
  <si>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</si>
  <si>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</si>
  <si>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</si>
  <si>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</si>
  <si>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</si>
  <si>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</si>
  <si>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</si>
  <si>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</si>
  <si>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</si>
  <si>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</si>
  <si>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</si>
  <si>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</si>
  <si>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</si>
  <si>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</si>
  <si>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</si>
  <si>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</si>
  <si>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</si>
  <si>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</si>
  <si>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</si>
  <si>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</si>
  <si>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</si>
  <si>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</si>
  <si>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</si>
  <si>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</si>
  <si>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</si>
  <si>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</si>
  <si>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</si>
  <si>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</si>
  <si>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</si>
  <si>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</si>
  <si>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</si>
  <si>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</si>
  <si>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</si>
  <si>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</si>
  <si>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</si>
  <si>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</si>
  <si>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</si>
  <si>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</si>
  <si>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</si>
  <si>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</si>
  <si>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</si>
  <si>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</si>
  <si>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</si>
  <si>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</si>
  <si>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</si>
  <si>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</si>
  <si>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</si>
  <si>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</si>
  <si>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</si>
  <si>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</si>
  <si>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</si>
  <si>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</si>
  <si>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</si>
  <si>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</si>
  <si>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</si>
  <si>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</si>
  <si>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</si>
  <si>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</si>
  <si>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</si>
  <si>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</si>
  <si>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</si>
  <si>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</si>
  <si>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</si>
  <si>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</si>
  <si>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</si>
  <si>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</si>
  <si>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</si>
  <si>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</si>
  <si>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</si>
  <si>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</si>
  <si>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</si>
  <si>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</si>
  <si>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</si>
  <si>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</si>
  <si>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</si>
  <si>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</si>
  <si>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</si>
  <si>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</si>
  <si>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</si>
  <si>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</si>
  <si>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</si>
  <si>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</si>
  <si>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</si>
  <si>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</si>
  <si>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</si>
  <si>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</si>
  <si>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</si>
  <si>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</si>
  <si>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</si>
  <si>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</si>
  <si>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</si>
  <si>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</si>
  <si>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</si>
  <si>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</si>
  <si>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</si>
  <si>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</si>
  <si>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</si>
  <si>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</si>
  <si>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</si>
  <si>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</si>
  <si>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</si>
  <si>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</si>
  <si>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</si>
  <si>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</si>
  <si>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</si>
  <si>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</si>
  <si>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</si>
  <si>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</si>
  <si>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</si>
  <si>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</si>
  <si>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</si>
  <si>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</si>
  <si>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</si>
  <si>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</si>
  <si>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</si>
  <si>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</si>
  <si>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</si>
  <si>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</si>
  <si>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</si>
  <si>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</si>
  <si>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</si>
  <si>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</si>
  <si>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</si>
  <si>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</si>
  <si>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</si>
  <si>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</si>
  <si>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</si>
  <si>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</si>
  <si>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</si>
  <si>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</si>
  <si>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</si>
  <si>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</si>
  <si>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</si>
  <si>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</si>
  <si>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</si>
  <si>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</si>
  <si>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</si>
  <si>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</si>
  <si>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</si>
  <si>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</si>
  <si>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</si>
  <si>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</si>
  <si>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</si>
  <si>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</si>
  <si>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</si>
  <si>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</si>
  <si>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</si>
  <si>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</si>
  <si>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</si>
  <si>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</si>
  <si>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</si>
  <si>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</si>
  <si>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</si>
  <si>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</si>
  <si>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</si>
  <si>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</si>
  <si>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</si>
  <si>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</si>
  <si>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</si>
  <si>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</si>
  <si>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</si>
  <si>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</si>
  <si>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</si>
  <si>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</si>
  <si>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</si>
  <si>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</si>
  <si>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</si>
  <si>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</si>
  <si>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</si>
  <si>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</si>
  <si>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</si>
  <si>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</si>
  <si>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</si>
  <si>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</si>
  <si>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</si>
  <si>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</si>
  <si>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</si>
  <si>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</si>
  <si>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</si>
  <si>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</si>
  <si>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</si>
  <si>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</si>
  <si>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</si>
  <si>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</si>
  <si>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</si>
  <si>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</si>
  <si>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</si>
  <si>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</si>
  <si>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</si>
  <si>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</si>
  <si>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</si>
  <si>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</si>
  <si>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</si>
  <si>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</si>
  <si>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</si>
  <si>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</si>
  <si>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</si>
  <si>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</si>
  <si>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</si>
  <si>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</si>
  <si>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</si>
  <si>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</si>
  <si>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</si>
  <si>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</si>
  <si>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</si>
  <si>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</si>
  <si>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</si>
  <si>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</si>
  <si>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</si>
  <si>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</si>
  <si>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</si>
  <si>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</si>
  <si>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</si>
  <si>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</si>
  <si>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</si>
  <si>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</si>
  <si>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</si>
  <si>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</si>
  <si>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</si>
  <si>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</si>
  <si>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</si>
  <si>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</si>
  <si>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</si>
  <si>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</si>
  <si>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</si>
  <si>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</si>
  <si>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</si>
  <si>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</si>
  <si>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</si>
  <si>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</si>
  <si>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</si>
  <si>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</si>
  <si>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</si>
  <si>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</si>
  <si>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</si>
  <si>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</si>
  <si>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</si>
  <si>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</si>
  <si>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</si>
  <si>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</si>
  <si>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</si>
  <si>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</si>
  <si>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</si>
  <si>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</si>
  <si>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</si>
  <si>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</si>
  <si>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</si>
  <si>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</si>
  <si>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</si>
  <si>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</si>
  <si>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</si>
  <si>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</si>
  <si>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</si>
  <si>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</si>
  <si>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</si>
  <si>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</si>
  <si>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</si>
  <si>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</si>
  <si>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</si>
  <si>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</si>
  <si>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</si>
  <si>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</si>
  <si>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</si>
  <si>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</si>
  <si>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</si>
  <si>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</si>
  <si>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</si>
  <si>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</si>
  <si>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</si>
  <si>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</si>
  <si>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</si>
  <si>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</si>
  <si>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</si>
  <si>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</si>
  <si>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</si>
  <si>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</si>
  <si>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</si>
  <si>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</si>
  <si>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</si>
  <si>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</si>
  <si>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</si>
  <si>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</si>
  <si>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</si>
  <si>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</si>
  <si>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</si>
  <si>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</si>
  <si>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</si>
  <si>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</si>
  <si>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</si>
  <si>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</si>
  <si>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</si>
  <si>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</si>
  <si>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</si>
  <si>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</si>
  <si>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</si>
  <si>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</si>
  <si>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</si>
  <si>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</si>
  <si>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</si>
  <si>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</si>
  <si>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</si>
  <si>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</si>
  <si>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</si>
  <si>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</si>
  <si>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</si>
  <si>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</si>
  <si>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</si>
  <si>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</si>
  <si>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</si>
  <si>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</si>
  <si>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</si>
  <si>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</si>
  <si>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</si>
  <si>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</si>
  <si>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</si>
  <si>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</si>
  <si>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</si>
  <si>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</si>
  <si>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</si>
  <si>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</si>
  <si>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</si>
  <si>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</si>
  <si>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</si>
  <si>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</si>
  <si>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</si>
  <si>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</si>
  <si>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</si>
  <si>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</si>
  <si>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</si>
  <si>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</si>
  <si>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</si>
  <si>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</si>
  <si>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</si>
  <si>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</si>
  <si>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</si>
  <si>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</si>
  <si>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</si>
  <si>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</si>
  <si>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</si>
  <si>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</si>
  <si>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</si>
  <si>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</si>
  <si>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</si>
  <si>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</si>
  <si>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</si>
  <si>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</si>
  <si>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</si>
  <si>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</si>
  <si>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</si>
  <si>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</si>
  <si>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</si>
  <si>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</si>
  <si>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</si>
  <si>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</si>
  <si>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</si>
  <si>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</si>
  <si>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</si>
  <si>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</si>
  <si>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</si>
  <si>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</si>
  <si>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</si>
  <si>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</si>
  <si>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</si>
  <si>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</si>
  <si>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</si>
  <si>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</si>
  <si>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</si>
  <si>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</si>
  <si>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</si>
  <si>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</si>
  <si>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</si>
  <si>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</si>
  <si>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</si>
  <si>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</si>
  <si>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</si>
  <si>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</si>
  <si>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</si>
  <si>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</si>
  <si>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</si>
  <si>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</si>
  <si>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</si>
  <si>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</si>
  <si>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</si>
  <si>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</si>
  <si>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</si>
  <si>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</si>
  <si>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</si>
  <si>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</si>
  <si>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</si>
  <si>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</si>
  <si>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</si>
  <si>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</si>
  <si>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</si>
  <si>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</si>
  <si>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</si>
  <si>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</si>
  <si>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</si>
  <si>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</si>
  <si>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</si>
  <si>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</si>
  <si>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</si>
  <si>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</si>
  <si>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</si>
  <si>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</si>
  <si>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</si>
  <si>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</si>
  <si>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</si>
  <si>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</si>
  <si>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</si>
  <si>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</si>
  <si>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</si>
  <si>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</si>
  <si>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</si>
  <si>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</si>
  <si>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</si>
  <si>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</si>
  <si>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</si>
  <si>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</si>
  <si>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</si>
  <si>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</si>
  <si>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</si>
  <si>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</si>
  <si>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</si>
  <si>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</si>
  <si>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</si>
  <si>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</si>
  <si>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</si>
  <si>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</si>
  <si>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</si>
  <si>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</si>
  <si>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</si>
  <si>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</si>
  <si>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</si>
  <si>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</si>
  <si>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</si>
  <si>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</si>
  <si>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</si>
  <si>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</si>
  <si>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</si>
  <si>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</si>
  <si>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</si>
  <si>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</si>
  <si>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</si>
  <si>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</si>
  <si>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</si>
  <si>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</si>
  <si>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</si>
  <si>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</si>
  <si>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</si>
  <si>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</si>
  <si>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</si>
  <si>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</si>
  <si>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</si>
  <si>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</si>
  <si>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</si>
  <si>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</si>
  <si>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</si>
  <si>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</si>
  <si>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</si>
  <si>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</si>
  <si>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</si>
  <si>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</si>
  <si>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</si>
  <si>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</si>
  <si>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</si>
  <si>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</si>
  <si>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</si>
  <si>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</si>
  <si>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</si>
  <si>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</si>
  <si>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</si>
  <si>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</si>
  <si>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</si>
  <si>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</si>
  <si>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</si>
  <si>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</si>
  <si>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</si>
  <si>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</si>
  <si>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</si>
  <si>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</si>
  <si>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</si>
  <si>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</si>
  <si>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</si>
  <si>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</si>
  <si>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</si>
  <si>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</si>
  <si>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</si>
  <si>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</si>
  <si>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</si>
  <si>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</si>
  <si>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</si>
  <si>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</si>
  <si>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</si>
  <si>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</si>
  <si>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</si>
  <si>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</si>
  <si>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</si>
  <si>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</si>
  <si>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</si>
  <si>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</si>
  <si>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</si>
  <si>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</si>
  <si>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</si>
  <si>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</si>
  <si>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</si>
  <si>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</si>
  <si>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</si>
  <si>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</si>
  <si>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</si>
  <si>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</si>
  <si>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</si>
  <si>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</si>
  <si>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</si>
  <si>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</si>
  <si>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</si>
  <si>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</si>
  <si>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</si>
  <si>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</si>
  <si>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</si>
  <si>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</si>
  <si>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</si>
  <si>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</si>
  <si>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</si>
  <si>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</si>
  <si>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</si>
  <si>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</si>
  <si>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</si>
  <si>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</si>
  <si>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</si>
  <si>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</si>
  <si>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</si>
  <si>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</si>
  <si>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</si>
  <si>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</si>
  <si>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</si>
  <si>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</si>
  <si>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</si>
  <si>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</si>
  <si>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</si>
  <si>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</si>
  <si>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</si>
  <si>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</si>
  <si>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</si>
  <si>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</si>
  <si>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</si>
  <si>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</si>
  <si>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</si>
  <si>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</si>
  <si>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</si>
  <si>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</si>
  <si>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</si>
  <si>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</si>
  <si>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</si>
  <si>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</si>
  <si>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</si>
  <si>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</si>
  <si>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</si>
  <si>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</si>
  <si>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</si>
  <si>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</si>
  <si>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</si>
  <si>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</si>
  <si>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</si>
  <si>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</si>
  <si>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</si>
  <si>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</si>
  <si>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</si>
  <si>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</si>
  <si>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</si>
  <si>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</si>
  <si>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</si>
  <si>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</si>
  <si>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</si>
  <si>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</si>
  <si>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</si>
  <si>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</si>
  <si>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</si>
  <si>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</si>
  <si>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</si>
  <si>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</si>
  <si>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</si>
  <si>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</si>
  <si>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</si>
  <si>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</si>
  <si>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</si>
  <si>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</si>
  <si>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</si>
  <si>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</si>
  <si>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</si>
  <si>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</si>
  <si>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</si>
  <si>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</si>
  <si>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</si>
  <si>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</si>
  <si>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</si>
  <si>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</si>
  <si>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</si>
  <si>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</si>
  <si>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</si>
  <si>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</si>
  <si>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</si>
  <si>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</si>
  <si>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</si>
  <si>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</si>
  <si>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</si>
  <si>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</si>
  <si>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</si>
  <si>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</si>
  <si>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</si>
  <si>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</si>
  <si>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</si>
  <si>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</si>
  <si>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</si>
  <si>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</si>
  <si>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</si>
  <si>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</si>
  <si>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</si>
  <si>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</si>
  <si>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</si>
  <si>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</si>
  <si>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</si>
  <si>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</si>
  <si>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</si>
  <si>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</si>
  <si>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</si>
  <si>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</si>
  <si>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</si>
  <si>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</si>
  <si>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</si>
  <si>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</si>
  <si>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</si>
  <si>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</si>
  <si>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</si>
  <si>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</si>
  <si>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</si>
  <si>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</si>
  <si>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</si>
  <si>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</si>
  <si>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</si>
  <si>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</si>
  <si>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</si>
  <si>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</si>
  <si>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</si>
  <si>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</si>
  <si>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</si>
  <si>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</si>
  <si>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</si>
  <si>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</si>
  <si>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</si>
  <si>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</si>
  <si>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</si>
  <si>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</si>
  <si>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</si>
  <si>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</si>
  <si>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</si>
  <si>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</si>
  <si>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</si>
  <si>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</si>
  <si>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</si>
  <si>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</si>
  <si>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</si>
  <si>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</si>
  <si>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</si>
  <si>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</si>
  <si>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</si>
  <si>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</si>
  <si>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</si>
  <si>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</si>
  <si>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</si>
  <si>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</si>
  <si>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</si>
  <si>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</si>
  <si>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</si>
  <si>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</si>
  <si>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</si>
  <si>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</si>
  <si>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</si>
  <si>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</si>
  <si>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</si>
  <si>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</si>
  <si>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</si>
  <si>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</si>
  <si>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</si>
  <si>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</si>
  <si>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</si>
  <si>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</si>
  <si>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</si>
  <si>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</si>
  <si>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</si>
  <si>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</si>
  <si>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</si>
  <si>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</si>
  <si>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</si>
  <si>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</si>
  <si>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</si>
  <si>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</si>
  <si>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</si>
  <si>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</si>
  <si>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</si>
  <si>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</si>
  <si>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</si>
  <si>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</si>
  <si>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</si>
  <si>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</si>
  <si>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</si>
  <si>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</si>
  <si>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</si>
  <si>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</si>
  <si>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</si>
  <si>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</si>
  <si>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</si>
  <si>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</si>
  <si>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</si>
  <si>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</si>
  <si>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</si>
  <si>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</si>
  <si>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</si>
  <si>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</si>
  <si>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</si>
  <si>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</si>
  <si>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</si>
  <si>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</si>
  <si>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</si>
  <si>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</si>
  <si>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</si>
  <si>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</si>
  <si>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</si>
  <si>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</si>
  <si>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</si>
  <si>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</si>
  <si>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</si>
  <si>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</si>
  <si>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</si>
  <si>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</si>
  <si>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</si>
  <si>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</si>
  <si>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</si>
  <si>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</si>
  <si>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</si>
  <si>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</si>
  <si>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</si>
  <si>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</si>
  <si>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</si>
  <si>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</si>
  <si>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</si>
  <si>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</si>
  <si>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</si>
  <si>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</si>
  <si>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</si>
  <si>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</si>
  <si>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</si>
  <si>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</si>
  <si>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</si>
  <si>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</si>
  <si>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</si>
  <si>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</si>
  <si>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</si>
  <si>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</si>
  <si>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</si>
  <si>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</si>
  <si>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</si>
  <si>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</si>
  <si>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</si>
  <si>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</si>
  <si>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</si>
  <si>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</si>
  <si>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</si>
  <si>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</si>
  <si>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</si>
  <si>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</si>
  <si>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</si>
  <si>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</si>
  <si>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</si>
  <si>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</si>
  <si>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</si>
  <si>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</si>
  <si>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</si>
  <si>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</si>
  <si>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</si>
  <si>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</si>
  <si>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</si>
  <si>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</si>
  <si>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</si>
  <si>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</si>
  <si>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</si>
  <si>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</si>
  <si>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</si>
  <si>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</si>
  <si>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</si>
  <si>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</si>
  <si>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</si>
  <si>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</si>
  <si>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</si>
  <si>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</si>
  <si>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</si>
  <si>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</si>
  <si>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</si>
  <si>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</si>
  <si>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</si>
  <si>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</si>
  <si>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</si>
  <si>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</si>
  <si>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</si>
  <si>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</si>
  <si>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</si>
  <si>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</si>
  <si>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</si>
  <si>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</si>
  <si>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</si>
  <si>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</si>
  <si>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</si>
  <si>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</si>
  <si>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</si>
  <si>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</si>
  <si>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</si>
  <si>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</si>
  <si>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</si>
  <si>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</si>
  <si>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</si>
  <si>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</si>
  <si>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</si>
  <si>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</si>
  <si>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</si>
  <si>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</si>
  <si>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</si>
  <si>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</si>
  <si>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</si>
  <si>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</si>
  <si>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</si>
  <si>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</si>
  <si>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</si>
  <si>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</si>
  <si>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</si>
  <si>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</si>
  <si>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</si>
  <si>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</si>
  <si>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</si>
  <si>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</si>
  <si>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</si>
  <si>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</si>
  <si>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</si>
  <si>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</si>
  <si>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</si>
  <si>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</si>
  <si>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</si>
  <si>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</si>
  <si>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</si>
  <si>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</si>
  <si>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</si>
  <si>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</si>
  <si>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</si>
  <si>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</si>
  <si>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</si>
  <si>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</si>
  <si>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</si>
  <si>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</si>
  <si>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</si>
  <si>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</si>
  <si>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</si>
  <si>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</si>
  <si>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</si>
  <si>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</si>
  <si>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</si>
  <si>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</si>
  <si>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</si>
  <si>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</si>
  <si>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</si>
  <si>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</si>
  <si>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</si>
  <si>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</si>
  <si>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</si>
  <si>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</si>
  <si>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</si>
  <si>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</si>
  <si>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</si>
  <si>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</si>
  <si>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</si>
  <si>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</si>
  <si>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</si>
  <si>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</si>
  <si>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</si>
  <si>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</si>
  <si>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</si>
  <si>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</si>
  <si>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</si>
  <si>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</si>
  <si>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</si>
  <si>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</si>
  <si>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</si>
  <si>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</si>
  <si>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</si>
  <si>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</si>
  <si>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</si>
  <si>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</si>
  <si>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</si>
  <si>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</si>
  <si>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</si>
  <si>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</si>
  <si>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</si>
  <si>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</si>
  <si>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</si>
  <si>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</si>
  <si>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</si>
  <si>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</si>
  <si>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</si>
  <si>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</si>
  <si>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</si>
  <si>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</si>
  <si>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</si>
  <si>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</si>
  <si>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</si>
  <si>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</si>
  <si>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</si>
  <si>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</si>
  <si>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</si>
  <si>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</si>
  <si>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</si>
  <si>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</si>
  <si>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</si>
  <si>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</si>
  <si>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</si>
  <si>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</si>
  <si>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</si>
  <si>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</si>
  <si>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</si>
  <si>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</si>
  <si>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</si>
  <si>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</si>
  <si>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</si>
  <si>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</si>
  <si>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</si>
  <si>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</si>
  <si>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</si>
  <si>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</si>
  <si>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</si>
  <si>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</si>
  <si>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</si>
  <si>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</si>
  <si>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</si>
  <si>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</si>
  <si>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</si>
  <si>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</si>
  <si>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</si>
  <si>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</si>
  <si>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</si>
  <si>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</si>
  <si>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</si>
  <si>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</si>
  <si>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</si>
  <si>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</si>
  <si>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</si>
  <si>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</si>
  <si>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</si>
  <si>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</si>
  <si>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</si>
  <si>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</si>
  <si>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</si>
  <si>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</si>
  <si>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</si>
  <si>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</si>
  <si>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</si>
  <si>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</si>
  <si>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</si>
  <si>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</si>
  <si>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</si>
  <si>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</si>
  <si>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</si>
  <si>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</si>
  <si>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</si>
  <si>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</si>
  <si>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</si>
  <si>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</si>
  <si>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</si>
  <si>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</si>
  <si>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</si>
  <si>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</si>
  <si>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</si>
  <si>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</si>
  <si>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</si>
  <si>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</si>
  <si>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</si>
  <si>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</si>
  <si>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</si>
  <si>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</si>
  <si>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</si>
  <si>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</si>
  <si>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</si>
  <si>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</si>
  <si>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</si>
  <si>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</si>
  <si>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</si>
  <si>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</si>
  <si>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</si>
  <si>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</si>
  <si>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</si>
  <si>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</si>
  <si>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</si>
  <si>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</si>
  <si>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</si>
  <si>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</si>
  <si>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</si>
  <si>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</si>
  <si>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</si>
  <si>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</si>
  <si>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</si>
  <si>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</si>
  <si>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</si>
  <si>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</si>
  <si>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</si>
  <si>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</si>
  <si>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</si>
  <si>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</si>
  <si>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</si>
  <si>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</si>
  <si>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</si>
  <si>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</si>
  <si>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</si>
  <si>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</si>
  <si>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</si>
  <si>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</si>
  <si>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</si>
  <si>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</si>
  <si>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</si>
  <si>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</si>
  <si>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</si>
  <si>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</si>
  <si>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</si>
  <si>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</si>
  <si>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</si>
  <si>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</si>
  <si>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</si>
  <si>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</si>
  <si>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</si>
  <si>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</si>
  <si>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</si>
  <si>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</si>
  <si>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</si>
  <si>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</si>
  <si>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</si>
  <si>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</si>
  <si>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</si>
  <si>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</si>
  <si>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</si>
  <si>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</si>
  <si>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</si>
  <si>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</si>
  <si>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</si>
  <si>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</si>
  <si>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</si>
  <si>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</si>
  <si>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</si>
  <si>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</si>
  <si>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</si>
  <si>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</si>
  <si>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</si>
  <si>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</si>
  <si>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</si>
  <si>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</si>
  <si>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</si>
  <si>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</si>
  <si>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</si>
  <si>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</si>
  <si>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</si>
  <si>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</si>
  <si>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</si>
  <si>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</si>
  <si>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</si>
  <si>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</si>
  <si>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</si>
  <si>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</si>
  <si>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</si>
  <si>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</si>
  <si>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</si>
  <si>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</si>
  <si>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</si>
  <si>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</si>
  <si>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</si>
  <si>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</si>
  <si>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</si>
  <si>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</si>
  <si>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</si>
  <si>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</si>
  <si>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</si>
  <si>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</si>
  <si>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</si>
  <si>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</si>
  <si>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</si>
  <si>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</si>
  <si>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</si>
  <si>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</si>
  <si>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</si>
  <si>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</si>
  <si>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</si>
  <si>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</si>
  <si>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</si>
  <si>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</si>
  <si>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</si>
  <si>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</si>
  <si>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</si>
  <si>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</si>
  <si>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</si>
  <si>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</si>
  <si>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</si>
  <si>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</si>
  <si>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</si>
  <si>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</si>
  <si>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</si>
  <si>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</si>
  <si>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</si>
  <si>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</si>
  <si>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</si>
  <si>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</si>
  <si>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</si>
  <si>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</si>
  <si>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</si>
  <si>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</si>
  <si>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</si>
  <si>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</si>
  <si>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</si>
  <si>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</si>
  <si>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</si>
  <si>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</si>
  <si>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</si>
  <si>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</si>
  <si>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</si>
  <si>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</si>
  <si>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</si>
  <si>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</si>
  <si>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</si>
  <si>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</si>
  <si>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</si>
  <si>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</si>
  <si>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</si>
  <si>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</si>
  <si>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</si>
  <si>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</si>
  <si>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</si>
  <si>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</si>
  <si>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</si>
  <si>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</si>
  <si>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</si>
  <si>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</si>
  <si>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</si>
  <si>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</si>
  <si>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</si>
  <si>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</si>
  <si>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</si>
  <si>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</si>
  <si>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</si>
  <si>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</si>
  <si>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</si>
  <si>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</si>
  <si>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</si>
  <si>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</si>
  <si>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</si>
  <si>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</si>
  <si>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</si>
  <si>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</si>
  <si>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</si>
  <si>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</si>
  <si>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</si>
  <si>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</si>
  <si>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</si>
  <si>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</si>
  <si>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</si>
  <si>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</si>
  <si>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</si>
  <si>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</si>
  <si>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</si>
  <si>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</si>
  <si>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</si>
  <si>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</si>
  <si>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</si>
  <si>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</si>
  <si>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</si>
  <si>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</si>
  <si>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</si>
  <si>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</si>
  <si>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</si>
  <si>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</si>
  <si>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</si>
  <si>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</si>
  <si>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</si>
  <si>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</si>
  <si>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</si>
  <si>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</si>
  <si>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</si>
  <si>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</si>
  <si>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</si>
  <si>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</si>
  <si>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</si>
  <si>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</si>
  <si>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</si>
  <si>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</si>
  <si>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</si>
  <si>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</si>
  <si>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</si>
  <si>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</si>
  <si>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</si>
  <si>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</si>
  <si>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</si>
  <si>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</si>
  <si>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</si>
  <si>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</si>
  <si>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</si>
  <si>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</si>
  <si>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</si>
  <si>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</si>
  <si>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</si>
  <si>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</si>
  <si>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</si>
  <si>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</si>
  <si>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</si>
  <si>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</si>
  <si>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</si>
  <si>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</si>
  <si>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</si>
  <si>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</si>
  <si>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</si>
  <si>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</si>
  <si>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</si>
  <si>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</si>
  <si>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</si>
  <si>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</si>
  <si>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</si>
  <si>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</si>
  <si>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</si>
  <si>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</si>
  <si>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</si>
  <si>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</si>
  <si>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</si>
  <si>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</si>
  <si>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</si>
  <si>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</si>
  <si>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</si>
  <si>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</si>
  <si>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</si>
  <si>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</si>
  <si>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</si>
  <si>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</si>
  <si>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</si>
  <si>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</si>
  <si>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</si>
  <si>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</si>
  <si>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</si>
  <si>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</si>
  <si>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</si>
  <si>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</si>
  <si>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</si>
  <si>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</si>
  <si>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</si>
  <si>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</si>
  <si>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</si>
  <si>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</si>
  <si>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</si>
  <si>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</si>
  <si>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</si>
  <si>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</si>
  <si>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</si>
  <si>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</si>
  <si>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</si>
  <si>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</si>
  <si>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</si>
  <si>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</si>
  <si>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</si>
  <si>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</si>
  <si>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</si>
  <si>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</si>
  <si>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</si>
  <si>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</si>
  <si>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</si>
  <si>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</si>
  <si>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</si>
  <si>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</si>
  <si>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</si>
  <si>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</si>
  <si>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</si>
  <si>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</si>
  <si>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</si>
  <si>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</si>
  <si>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</si>
  <si>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</si>
  <si>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</si>
  <si>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</si>
  <si>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</si>
  <si>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</si>
  <si>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</si>
  <si>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</si>
  <si>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</si>
  <si>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</si>
  <si>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</si>
  <si>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</si>
  <si>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</si>
  <si>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</si>
  <si>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</si>
  <si>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</si>
  <si>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</si>
  <si>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</si>
  <si>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</si>
  <si>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</si>
  <si>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</si>
  <si>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</si>
  <si>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</si>
  <si>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</si>
  <si>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</si>
  <si>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</si>
  <si>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</si>
  <si>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</si>
  <si>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</si>
  <si>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</si>
  <si>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</si>
  <si>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</si>
  <si>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</si>
  <si>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</si>
  <si>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</si>
  <si>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</si>
  <si>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</si>
  <si>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</si>
  <si>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</si>
  <si>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</si>
  <si>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</si>
  <si>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</si>
  <si>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</si>
  <si>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</si>
  <si>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</si>
  <si>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</si>
  <si>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</si>
  <si>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</si>
  <si>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</si>
  <si>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</si>
  <si>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</si>
  <si>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</si>
  <si>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</si>
  <si>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</si>
  <si>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</si>
  <si>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</si>
  <si>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</si>
  <si>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</si>
  <si>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</si>
  <si>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</si>
  <si>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</si>
  <si>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</si>
  <si>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</si>
  <si>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</si>
  <si>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</si>
  <si>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</si>
  <si>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</si>
  <si>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</si>
  <si>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</si>
  <si>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</si>
  <si>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</si>
  <si>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</si>
  <si>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</si>
  <si>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</si>
  <si>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</si>
  <si>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</si>
  <si>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</si>
  <si>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</si>
  <si>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</si>
  <si>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</si>
  <si>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</si>
  <si>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</si>
  <si>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</si>
  <si>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</si>
  <si>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</si>
  <si>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</si>
  <si>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</si>
  <si>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</si>
  <si>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</si>
  <si>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</si>
  <si>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</si>
  <si>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</si>
  <si>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</si>
  <si>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</si>
  <si>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</si>
  <si>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</si>
  <si>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</si>
  <si>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</si>
  <si>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</si>
  <si>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</si>
  <si>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</si>
  <si>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</si>
  <si>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</si>
  <si>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</si>
  <si>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</si>
  <si>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</si>
  <si>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</si>
  <si>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</si>
  <si>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</si>
  <si>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</si>
  <si>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</si>
  <si>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</si>
  <si>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</si>
  <si>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</si>
  <si>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</si>
  <si>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</si>
  <si>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</si>
  <si>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</si>
  <si>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</si>
  <si>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</si>
  <si>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</si>
  <si>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</si>
  <si>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</si>
  <si>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</si>
  <si>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</si>
  <si>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</si>
  <si>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</si>
  <si>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</si>
  <si>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</si>
  <si>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</si>
  <si>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</si>
  <si>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</si>
  <si>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</si>
  <si>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</si>
  <si>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</si>
  <si>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</si>
  <si>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</si>
  <si>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</si>
  <si>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</si>
  <si>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</si>
  <si>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</si>
  <si>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</si>
  <si>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</si>
  <si>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</si>
  <si>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</si>
  <si>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</si>
  <si>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</si>
  <si>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</si>
  <si>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</si>
  <si>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</si>
  <si>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</si>
  <si>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</si>
  <si>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</si>
  <si>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</si>
  <si>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</si>
  <si>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</si>
  <si>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</si>
  <si>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</si>
  <si>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</si>
  <si>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</si>
  <si>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</si>
  <si>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</si>
  <si>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</si>
  <si>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</si>
  <si>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</si>
  <si>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</si>
  <si>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</si>
  <si>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</si>
  <si>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</si>
  <si>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</si>
  <si>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</si>
  <si>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</si>
  <si>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</si>
  <si>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</si>
  <si>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</si>
  <si>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</si>
  <si>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</si>
  <si>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</si>
  <si>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</si>
  <si>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</si>
  <si>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</si>
  <si>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</si>
  <si>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</si>
  <si>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</si>
  <si>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</si>
  <si>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</si>
  <si>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</si>
  <si>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</si>
  <si>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</si>
  <si>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</si>
  <si>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</si>
  <si>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</si>
  <si>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</si>
  <si>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</si>
  <si>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</si>
  <si>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</si>
  <si>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</si>
  <si>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</si>
  <si>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</si>
  <si>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</si>
  <si>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</si>
  <si>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</si>
  <si>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</si>
  <si>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</si>
  <si>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</si>
  <si>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</si>
  <si>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</si>
  <si>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</si>
  <si>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</si>
  <si>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</si>
  <si>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</si>
  <si>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</si>
  <si>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</si>
  <si>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</si>
  <si>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</si>
  <si>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</si>
  <si>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</si>
  <si>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</si>
  <si>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</si>
  <si>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</si>
  <si>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</si>
  <si>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</si>
  <si>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</si>
  <si>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</si>
  <si>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</si>
  <si>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</si>
  <si>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</si>
  <si>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</si>
  <si>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</si>
  <si>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</si>
  <si>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</si>
  <si>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</si>
  <si>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</si>
  <si>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</si>
  <si>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</si>
  <si>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</si>
  <si>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</si>
  <si>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</si>
  <si>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</si>
  <si>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</si>
  <si>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</si>
  <si>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</si>
  <si>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</si>
  <si>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</si>
  <si>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</si>
  <si>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</si>
  <si>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</si>
  <si>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</si>
  <si>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</si>
  <si>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</si>
  <si>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</si>
  <si>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</si>
  <si>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</si>
  <si>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</si>
  <si>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</si>
  <si>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</si>
  <si>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</si>
  <si>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</si>
  <si>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</si>
  <si>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</si>
  <si>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</si>
  <si>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</si>
  <si>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</si>
  <si>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</si>
  <si>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</si>
  <si>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</si>
  <si>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</si>
  <si>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</si>
  <si>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</si>
  <si>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</si>
  <si>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</si>
  <si>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</si>
  <si>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</si>
  <si>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</si>
  <si>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</si>
  <si>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</si>
  <si>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</si>
  <si>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</si>
  <si>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</si>
  <si>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</si>
  <si>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</si>
  <si>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</si>
  <si>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</si>
  <si>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</si>
  <si>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</si>
  <si>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</si>
  <si>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</si>
  <si>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</si>
  <si>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</si>
  <si>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</si>
  <si>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</si>
  <si>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</si>
  <si>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</si>
  <si>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</si>
  <si>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</si>
  <si>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</si>
  <si>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</si>
  <si>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</si>
  <si>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</si>
  <si>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</si>
  <si>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</si>
  <si>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</si>
  <si>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</si>
  <si>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</si>
  <si>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</si>
  <si>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</si>
  <si>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</si>
  <si>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</si>
  <si>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</si>
  <si>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</si>
  <si>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</si>
  <si>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</si>
  <si>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</si>
  <si>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</si>
  <si>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</si>
  <si>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</si>
  <si>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</si>
  <si>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</si>
  <si>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</si>
  <si>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</si>
  <si>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</si>
  <si>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</si>
  <si>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</si>
  <si>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</si>
  <si>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</si>
  <si>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</si>
  <si>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</si>
  <si>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</si>
  <si>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</si>
  <si>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</si>
  <si>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</si>
  <si>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</si>
  <si>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</si>
  <si>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</si>
  <si>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</si>
  <si>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</si>
  <si>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</si>
  <si>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</si>
  <si>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</si>
  <si>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</si>
  <si>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</si>
  <si>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</si>
  <si>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</si>
  <si>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</si>
  <si>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</si>
  <si>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</si>
  <si>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</si>
  <si>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</si>
  <si>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</si>
  <si>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</si>
  <si>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</si>
  <si>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</si>
  <si>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</si>
  <si>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</si>
  <si>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</si>
  <si>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</si>
  <si>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</si>
  <si>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</si>
  <si>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</si>
  <si>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</si>
  <si>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</si>
  <si>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</si>
  <si>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</si>
  <si>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</si>
  <si>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</si>
  <si>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</si>
  <si>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</si>
  <si>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</si>
  <si>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</si>
  <si>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</si>
  <si>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</si>
  <si>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</si>
  <si>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</si>
  <si>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</si>
  <si>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</si>
  <si>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</si>
  <si>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</si>
  <si>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</si>
  <si>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</si>
  <si>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</si>
  <si>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</si>
  <si>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</si>
  <si>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</si>
  <si>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</si>
  <si>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</si>
  <si>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</si>
  <si>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</si>
  <si>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</si>
  <si>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</si>
  <si>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</si>
  <si>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</si>
  <si>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</si>
  <si>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</si>
  <si>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</si>
  <si>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</si>
  <si>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</si>
  <si>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</si>
  <si>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</si>
  <si>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</si>
  <si>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</si>
  <si>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</si>
  <si>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</si>
  <si>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</si>
  <si>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</si>
  <si>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</si>
  <si>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</si>
  <si>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</si>
  <si>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</si>
  <si>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</si>
  <si>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</si>
  <si>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</si>
  <si>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</si>
  <si>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</si>
  <si>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</si>
  <si>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</si>
  <si>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</si>
  <si>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</si>
  <si>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</si>
  <si>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</si>
  <si>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</si>
  <si>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</si>
  <si>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</si>
  <si>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</si>
  <si>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</si>
  <si>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</si>
  <si>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</si>
  <si>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</si>
  <si>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</si>
  <si>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</si>
  <si>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</si>
  <si>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</si>
  <si>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</si>
  <si>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</si>
  <si>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</si>
  <si>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</si>
  <si>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</si>
  <si>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</si>
  <si>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</si>
  <si>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</si>
  <si>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</si>
  <si>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</si>
  <si>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</si>
  <si>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</si>
  <si>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</si>
  <si>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</si>
  <si>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</si>
  <si>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</si>
  <si>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</si>
  <si>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</si>
  <si>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</si>
  <si>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</si>
  <si>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</si>
  <si>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</si>
  <si>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</si>
  <si>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</si>
  <si>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</si>
  <si>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</si>
  <si>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</si>
  <si>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</si>
  <si>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</si>
  <si>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</si>
  <si>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</si>
  <si>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</si>
  <si>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</si>
  <si>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</si>
  <si>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</si>
  <si>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</si>
  <si>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</si>
  <si>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</si>
  <si>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</si>
  <si>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</si>
  <si>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</si>
  <si>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</si>
  <si>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</si>
  <si>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</si>
  <si>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</si>
  <si>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</si>
  <si>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</si>
  <si>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</si>
  <si>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</si>
  <si>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</si>
  <si>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</si>
  <si>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</si>
  <si>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</si>
  <si>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</si>
  <si>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</si>
  <si>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</si>
  <si>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</si>
  <si>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</si>
  <si>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</si>
  <si>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</si>
  <si>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</si>
  <si>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</si>
  <si>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</si>
  <si>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</si>
  <si>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</si>
  <si>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</si>
  <si>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</si>
  <si>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</si>
  <si>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</si>
  <si>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</si>
  <si>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</si>
  <si>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</si>
  <si>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</si>
  <si>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</si>
  <si>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</si>
  <si>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</si>
  <si>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</si>
  <si>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</si>
  <si>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</si>
  <si>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</si>
  <si>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</si>
  <si>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</si>
  <si>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</si>
  <si>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</si>
  <si>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</si>
  <si>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</si>
  <si>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</si>
  <si>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</si>
  <si>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</si>
  <si>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</si>
  <si>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</si>
  <si>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</si>
  <si>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</si>
  <si>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</si>
  <si>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</si>
  <si>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</si>
  <si>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</si>
  <si>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</si>
  <si>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</si>
  <si>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</si>
  <si>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</si>
  <si>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</si>
  <si>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</si>
  <si>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</si>
  <si>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</si>
  <si>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</si>
  <si>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</si>
  <si>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</si>
  <si>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</si>
  <si>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</si>
  <si>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</si>
  <si>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</si>
  <si>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</si>
  <si>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</si>
  <si>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</si>
  <si>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</si>
  <si>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</si>
  <si>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</si>
  <si>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</si>
  <si>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</si>
  <si>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</si>
  <si>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</si>
  <si>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</si>
  <si>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</si>
  <si>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</si>
  <si>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</si>
  <si>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</si>
  <si>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</si>
  <si>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</si>
  <si>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</si>
  <si>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</si>
  <si>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</si>
  <si>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</si>
  <si>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</si>
  <si>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</si>
  <si>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</si>
  <si>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</si>
  <si>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</si>
  <si>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</si>
  <si>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</si>
  <si>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</si>
  <si>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</si>
  <si>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</si>
  <si>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</si>
  <si>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</si>
  <si>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</si>
  <si>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</si>
  <si>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</si>
  <si>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</si>
  <si>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</si>
  <si>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</si>
  <si>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</si>
  <si>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</si>
  <si>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</si>
  <si>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</si>
  <si>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</si>
  <si>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</si>
  <si>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</si>
  <si>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</si>
  <si>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</si>
  <si>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</si>
  <si>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</si>
  <si>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</si>
  <si>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</si>
  <si>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</si>
  <si>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</si>
  <si>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</si>
  <si>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</si>
  <si>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</si>
  <si>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</si>
  <si>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</si>
  <si>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</si>
  <si>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</si>
  <si>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</si>
  <si>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</si>
  <si>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</si>
  <si>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</si>
  <si>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</si>
  <si>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</si>
  <si>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</si>
  <si>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</si>
  <si>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</si>
  <si>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</si>
  <si>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</si>
  <si>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</si>
  <si>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</si>
  <si>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</si>
  <si>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</si>
  <si>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</si>
  <si>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</si>
  <si>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</si>
  <si>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</si>
  <si>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</si>
  <si>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</si>
  <si>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</si>
  <si>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</si>
  <si>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</si>
  <si>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</si>
  <si>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</si>
  <si>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</si>
  <si>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</si>
  <si>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</si>
  <si>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</si>
  <si>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</si>
  <si>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</si>
  <si>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</si>
  <si>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</si>
  <si>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</si>
  <si>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</si>
  <si>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</si>
  <si>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</si>
  <si>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</si>
  <si>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</si>
  <si>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</si>
  <si>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</si>
  <si>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</si>
  <si>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</si>
  <si>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</si>
  <si>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</si>
  <si>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</si>
  <si>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</si>
  <si>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</si>
  <si>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</si>
  <si>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</si>
  <si>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</si>
  <si>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</si>
  <si>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</si>
  <si>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</si>
  <si>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</si>
  <si>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</si>
  <si>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</si>
  <si>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</si>
  <si>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</si>
  <si>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</si>
  <si>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</si>
  <si>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</si>
  <si>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</si>
  <si>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</si>
  <si>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</si>
  <si>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</si>
  <si>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</si>
  <si>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</si>
  <si>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</si>
  <si>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</si>
  <si>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</si>
  <si>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</si>
  <si>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</si>
  <si>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</si>
  <si>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</si>
  <si>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</si>
  <si>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</si>
  <si>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</si>
  <si>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</si>
  <si>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</si>
  <si>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</si>
  <si>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</si>
  <si>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</si>
  <si>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</si>
  <si>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</si>
  <si>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</si>
  <si>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</si>
  <si>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</si>
  <si>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</si>
  <si>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</si>
  <si>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</si>
  <si>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</si>
  <si>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</si>
  <si>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</si>
  <si>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</si>
  <si>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</si>
  <si>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</si>
  <si>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</si>
  <si>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</si>
  <si>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</si>
  <si>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</si>
  <si>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</si>
  <si>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</si>
  <si>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</si>
  <si>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</si>
  <si>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</si>
  <si>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</si>
  <si>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</si>
  <si>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</si>
  <si>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</si>
  <si>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</si>
  <si>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</si>
  <si>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</si>
  <si>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</si>
  <si>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</si>
  <si>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</si>
  <si>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</si>
  <si>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</si>
  <si>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</si>
  <si>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</si>
  <si>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</si>
  <si>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</si>
  <si>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</si>
  <si>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</si>
  <si>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</si>
  <si>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</si>
  <si>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</si>
  <si>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</si>
  <si>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</si>
  <si>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</si>
  <si>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</si>
  <si>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</si>
  <si>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</si>
  <si>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</si>
  <si>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</si>
  <si>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</si>
  <si>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</si>
  <si>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</si>
  <si>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</si>
  <si>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</si>
  <si>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</si>
  <si>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</si>
  <si>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</si>
  <si>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</si>
  <si>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</si>
  <si>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</si>
  <si>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</si>
  <si>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</si>
  <si>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</si>
  <si>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</si>
  <si>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</si>
  <si>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</si>
  <si>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</si>
  <si>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</si>
  <si>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</si>
  <si>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</si>
  <si>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</si>
  <si>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</si>
  <si>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</si>
  <si>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</si>
  <si>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</si>
  <si>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</si>
  <si>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</si>
  <si>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</si>
  <si>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</si>
  <si>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</si>
  <si>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</si>
  <si>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</si>
  <si>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</si>
  <si>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</si>
  <si>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</si>
  <si>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</si>
  <si>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</si>
  <si>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</si>
  <si>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</si>
  <si>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</si>
  <si>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</si>
  <si>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</si>
  <si>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</si>
  <si>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</si>
  <si>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</si>
  <si>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</si>
  <si>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</si>
  <si>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</si>
  <si>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</si>
  <si>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</si>
  <si>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</si>
  <si>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</si>
  <si>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</si>
  <si>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</si>
  <si>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</si>
  <si>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</si>
  <si>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</si>
  <si>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</si>
  <si>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</si>
  <si>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</si>
  <si>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</si>
  <si>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</si>
  <si>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</si>
  <si>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</si>
  <si>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</si>
  <si>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</si>
  <si>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</si>
  <si>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</si>
  <si>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</si>
  <si>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</si>
  <si>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</si>
  <si>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</si>
  <si>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</si>
  <si>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</si>
  <si>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</si>
  <si>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</si>
  <si>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</si>
  <si>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</si>
  <si>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</si>
  <si>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</si>
  <si>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</si>
  <si>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</si>
  <si>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</si>
  <si>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</si>
  <si>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</si>
  <si>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</si>
  <si>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</si>
  <si>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</si>
  <si>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</si>
  <si>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</si>
  <si>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</si>
  <si>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</si>
  <si>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</si>
  <si>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</si>
  <si>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</si>
  <si>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</si>
  <si>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</si>
  <si>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</si>
  <si>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</si>
  <si>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</si>
  <si>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</si>
  <si>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</si>
  <si>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</si>
  <si>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</si>
  <si>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</si>
  <si>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</si>
  <si>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</si>
  <si>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</si>
  <si>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</si>
  <si>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</si>
  <si>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</si>
  <si>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</si>
  <si>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</si>
  <si>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</si>
  <si>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</si>
  <si>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</si>
  <si>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</si>
  <si>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</si>
  <si>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</si>
  <si>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</si>
  <si>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</si>
  <si>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</si>
  <si>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</si>
  <si>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</si>
  <si>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</si>
  <si>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</si>
  <si>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</si>
  <si>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</si>
  <si>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</si>
  <si>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</si>
  <si>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</si>
  <si>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</si>
  <si>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</si>
  <si>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</si>
  <si>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</si>
  <si>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</si>
  <si>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</si>
  <si>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</si>
  <si>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</si>
  <si>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</si>
  <si>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</si>
  <si>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</si>
  <si>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</si>
  <si>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</si>
  <si>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</si>
  <si>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</si>
  <si>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</si>
  <si>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</si>
  <si>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</si>
  <si>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</si>
  <si>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</si>
  <si>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</si>
  <si>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</si>
  <si>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</si>
  <si>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</si>
  <si>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</si>
  <si>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</si>
  <si>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</si>
  <si>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</si>
  <si>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</si>
  <si>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</si>
  <si>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</si>
  <si>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</si>
  <si>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</si>
  <si>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</si>
  <si>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</si>
  <si>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</si>
  <si>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</si>
  <si>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</si>
  <si>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</si>
  <si>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</si>
  <si>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</si>
  <si>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</si>
  <si>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</si>
  <si>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</si>
  <si>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</si>
  <si>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</si>
  <si>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</si>
  <si>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</si>
  <si>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</si>
  <si>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</si>
  <si>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</si>
  <si>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</si>
  <si>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</si>
  <si>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</si>
  <si>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</si>
  <si>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</si>
  <si>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</si>
  <si>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</si>
  <si>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</si>
  <si>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</si>
  <si>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</si>
  <si>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</si>
  <si>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</si>
  <si>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</si>
  <si>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</si>
  <si>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</si>
  <si>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</si>
  <si>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</si>
  <si>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</si>
  <si>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</si>
  <si>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</si>
  <si>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</si>
  <si>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</si>
  <si>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</si>
  <si>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</si>
  <si>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</si>
  <si>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</si>
  <si>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</si>
  <si>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</si>
  <si>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</si>
  <si>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</si>
  <si>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</si>
  <si>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</si>
  <si>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</si>
  <si>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</si>
  <si>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</si>
  <si>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</si>
  <si>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</si>
  <si>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</si>
  <si>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</si>
  <si>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</si>
  <si>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</si>
  <si>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</si>
  <si>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</si>
  <si>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</si>
  <si>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</si>
  <si>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</si>
  <si>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</si>
  <si>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</si>
  <si>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</si>
  <si>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</si>
  <si>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</si>
  <si>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</si>
  <si>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</si>
  <si>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</si>
  <si>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</si>
  <si>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</si>
  <si>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</si>
  <si>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</si>
  <si>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</si>
  <si>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</si>
  <si>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</si>
  <si>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</si>
  <si>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</si>
  <si>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</si>
  <si>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</si>
  <si>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</si>
  <si>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</si>
  <si>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</si>
  <si>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</si>
  <si>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</si>
  <si>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</si>
  <si>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</si>
  <si>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</si>
  <si>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</si>
  <si>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</si>
  <si>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</si>
  <si>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</si>
  <si>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</si>
  <si>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</si>
  <si>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</si>
  <si>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</si>
  <si>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</si>
  <si>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</si>
  <si>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</si>
  <si>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</si>
  <si>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</si>
  <si>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</si>
  <si>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</si>
  <si>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</si>
  <si>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</si>
  <si>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</si>
  <si>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</si>
  <si>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</si>
  <si>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</si>
  <si>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</si>
  <si>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</si>
  <si>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</si>
  <si>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</si>
  <si>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</si>
  <si>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</si>
  <si>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</si>
  <si>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</si>
  <si>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</si>
  <si>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</si>
  <si>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</si>
  <si>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</si>
  <si>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</si>
  <si>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</si>
  <si>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</si>
  <si>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</si>
  <si>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</si>
  <si>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</si>
  <si>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</si>
  <si>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</si>
  <si>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</si>
  <si>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</si>
  <si>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</si>
  <si>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</si>
  <si>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</si>
  <si>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</si>
  <si>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</si>
  <si>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</si>
  <si>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</si>
  <si>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</si>
  <si>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</si>
  <si>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</si>
  <si>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</si>
  <si>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</si>
  <si>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</si>
  <si>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</si>
  <si>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</si>
  <si>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</si>
  <si>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</si>
  <si>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</si>
  <si>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</si>
  <si>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</si>
  <si>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</si>
  <si>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</si>
  <si>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</si>
  <si>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</si>
  <si>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</si>
  <si>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</si>
  <si>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</si>
  <si>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</si>
  <si>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</si>
  <si>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</si>
  <si>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</si>
  <si>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</si>
  <si>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</si>
  <si>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</si>
  <si>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</si>
  <si>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</si>
  <si>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</si>
  <si>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</si>
  <si>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</si>
  <si>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</si>
  <si>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</si>
  <si>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</si>
  <si>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</si>
  <si>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</si>
  <si>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</si>
  <si>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</si>
  <si>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</si>
  <si>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</si>
  <si>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</si>
  <si>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</si>
  <si>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</si>
  <si>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</si>
  <si>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</si>
  <si>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</si>
  <si>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</si>
  <si>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</si>
  <si>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</si>
  <si>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</si>
  <si>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</si>
  <si>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</si>
  <si>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</si>
  <si>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</si>
  <si>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</si>
  <si>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</si>
  <si>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</si>
  <si>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</si>
  <si>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</si>
  <si>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</si>
  <si>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</si>
  <si>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</si>
  <si>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</si>
  <si>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</si>
  <si>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</si>
  <si>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</si>
  <si>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</si>
  <si>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</si>
  <si>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</si>
  <si>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</si>
  <si>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</si>
  <si>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</si>
  <si>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</si>
  <si>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</si>
  <si>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</si>
  <si>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</si>
  <si>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</si>
  <si>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</si>
  <si>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</si>
  <si>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</si>
  <si>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</si>
  <si>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</si>
  <si>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</si>
  <si>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</si>
  <si>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</si>
  <si>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</si>
  <si>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</si>
  <si>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</si>
  <si>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</si>
  <si>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</si>
  <si>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</si>
  <si>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</si>
  <si>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</si>
  <si>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</si>
  <si>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</si>
  <si>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</si>
  <si>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</si>
  <si>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</si>
  <si>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</si>
  <si>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</si>
  <si>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</si>
  <si>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</si>
  <si>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</si>
  <si>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</si>
  <si>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</si>
  <si>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</si>
  <si>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</si>
  <si>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</si>
  <si>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</si>
  <si>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</si>
  <si>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</si>
  <si>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</si>
  <si>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</si>
  <si>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</si>
  <si>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</si>
  <si>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</si>
  <si>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</si>
  <si>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</si>
  <si>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</si>
  <si>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</si>
  <si>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</si>
  <si>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</si>
  <si>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</si>
  <si>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</si>
  <si>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</si>
  <si>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</si>
  <si>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</si>
  <si>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</si>
  <si>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</si>
  <si>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</si>
  <si>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</si>
  <si>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</si>
  <si>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</si>
  <si>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</si>
  <si>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</si>
  <si>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</si>
  <si>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</si>
  <si>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</si>
  <si>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</si>
  <si>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</si>
  <si>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</si>
  <si>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</si>
  <si>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</si>
  <si>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</si>
  <si>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</si>
  <si>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</si>
  <si>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</si>
  <si>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</si>
  <si>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</si>
  <si>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</si>
  <si>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</si>
  <si>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</si>
  <si>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</si>
  <si>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</si>
  <si>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</si>
  <si>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</si>
  <si>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</si>
  <si>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</si>
  <si>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</si>
  <si>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</si>
  <si>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</si>
  <si>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</si>
  <si>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</si>
  <si>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</si>
  <si>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</si>
  <si>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</si>
  <si>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</si>
  <si>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</si>
  <si>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</si>
  <si>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</si>
  <si>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</si>
  <si>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</si>
  <si>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</si>
  <si>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</si>
  <si>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</si>
  <si>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</si>
  <si>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</si>
  <si>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</si>
  <si>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</si>
  <si>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</si>
  <si>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</si>
  <si>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</si>
  <si>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</si>
  <si>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</si>
  <si>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</si>
  <si>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</si>
  <si>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</si>
  <si>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</si>
  <si>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</si>
  <si>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</si>
  <si>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</si>
  <si>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</si>
  <si>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</si>
  <si>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</si>
  <si>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</si>
  <si>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</si>
  <si>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</si>
  <si>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</si>
  <si>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</si>
  <si>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</si>
  <si>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</si>
  <si>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</si>
  <si>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</si>
  <si>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</si>
  <si>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</si>
  <si>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</si>
  <si>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</si>
  <si>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</si>
  <si>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</si>
  <si>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</si>
  <si>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</si>
  <si>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</si>
  <si>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</si>
  <si>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</si>
  <si>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</si>
  <si>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</si>
  <si>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</si>
  <si>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</si>
  <si>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</si>
  <si>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</si>
  <si>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</si>
  <si>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</si>
  <si>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</si>
  <si>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</si>
  <si>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</si>
  <si>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</si>
  <si>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</si>
  <si>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</si>
  <si>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</si>
  <si>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</si>
  <si>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</si>
  <si>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</si>
  <si>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</si>
  <si>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</si>
  <si>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</si>
  <si>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</si>
  <si>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</si>
  <si>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</si>
  <si>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</si>
  <si>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</si>
  <si>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</si>
  <si>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</si>
  <si>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</si>
  <si>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</si>
  <si>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</si>
  <si>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</si>
  <si>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</si>
  <si>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</si>
  <si>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</si>
  <si>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</si>
  <si>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</si>
  <si>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</si>
  <si>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</si>
  <si>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</si>
  <si>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</si>
  <si>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</si>
  <si>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</si>
  <si>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</si>
  <si>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</si>
  <si>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</si>
  <si>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</si>
  <si>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</si>
  <si>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</si>
  <si>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</si>
  <si>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</si>
  <si>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</si>
  <si>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</si>
  <si>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</si>
  <si>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</si>
  <si>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</si>
  <si>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</si>
  <si>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</si>
  <si>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</si>
  <si>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</si>
  <si>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</si>
  <si>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</si>
  <si>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</si>
  <si>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</si>
  <si>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</si>
  <si>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</si>
  <si>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</si>
  <si>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</si>
  <si>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</si>
  <si>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</si>
  <si>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</si>
  <si>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</si>
  <si>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</si>
  <si>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</si>
  <si>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</si>
  <si>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</si>
  <si>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</si>
  <si>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</si>
  <si>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</si>
  <si>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</si>
  <si>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</si>
  <si>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</si>
  <si>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</si>
  <si>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</si>
  <si>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</si>
  <si>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</si>
  <si>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</si>
  <si>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</si>
  <si>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</si>
  <si>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</si>
  <si>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</si>
  <si>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</si>
  <si>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</si>
  <si>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</si>
  <si>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</si>
  <si>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</si>
  <si>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</si>
  <si>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</si>
  <si>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</si>
  <si>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</si>
  <si>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</si>
  <si>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</si>
  <si>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</si>
  <si>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</si>
  <si>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</si>
  <si>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</si>
  <si>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</si>
  <si>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</si>
  <si>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</si>
  <si>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</si>
  <si>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</si>
  <si>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</si>
  <si>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</si>
  <si>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</si>
  <si>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</si>
  <si>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</si>
  <si>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</si>
  <si>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</si>
  <si>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</si>
  <si>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</si>
  <si>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</si>
  <si>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</si>
  <si>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</si>
  <si>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</si>
  <si>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</si>
  <si>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</si>
  <si>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</si>
  <si>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</si>
  <si>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</si>
  <si>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</si>
  <si>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</si>
  <si>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</si>
  <si>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</si>
  <si>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</si>
  <si>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</si>
  <si>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</si>
  <si>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</si>
  <si>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</si>
  <si>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</si>
  <si>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</si>
  <si>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</si>
  <si>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</si>
  <si>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</si>
  <si>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</si>
  <si>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</si>
  <si>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</si>
  <si>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</si>
  <si>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</si>
  <si>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</si>
  <si>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</si>
  <si>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</si>
  <si>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</si>
  <si>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</si>
  <si>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</si>
  <si>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</si>
  <si>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</si>
  <si>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</si>
  <si>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</si>
  <si>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</si>
  <si>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</si>
  <si>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</si>
  <si>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</si>
  <si>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</si>
  <si>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</si>
  <si>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</si>
  <si>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</si>
  <si>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</si>
  <si>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</si>
  <si>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</si>
  <si>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</si>
  <si>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</si>
  <si>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</si>
  <si>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</si>
  <si>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</si>
  <si>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</si>
  <si>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</si>
  <si>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</si>
  <si>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</si>
  <si>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</si>
  <si>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</si>
  <si>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</si>
  <si>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</si>
  <si>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</si>
  <si>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</si>
  <si>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</si>
  <si>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</si>
  <si>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</si>
  <si>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</si>
  <si>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</si>
  <si>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</si>
  <si>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</si>
  <si>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</si>
  <si>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</si>
  <si>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</si>
  <si>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</si>
  <si>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</si>
  <si>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</si>
  <si>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</si>
  <si>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</si>
  <si>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</si>
  <si>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</si>
  <si>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</si>
  <si>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</si>
  <si>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</si>
  <si>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</si>
  <si>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</si>
  <si>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</si>
  <si>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</si>
  <si>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</si>
  <si>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</si>
  <si>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</si>
  <si>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</si>
  <si>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</si>
  <si>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</si>
  <si>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</si>
  <si>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</si>
  <si>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</si>
  <si>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</si>
  <si>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</si>
  <si>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</si>
  <si>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</si>
  <si>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</si>
  <si>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</si>
  <si>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</si>
  <si>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</si>
  <si>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</si>
  <si>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</si>
  <si>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</si>
  <si>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</si>
  <si>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</si>
  <si>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</si>
  <si>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</si>
  <si>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</si>
  <si>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</si>
  <si>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</si>
  <si>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</si>
  <si>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</si>
  <si>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</si>
  <si>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</si>
  <si>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</si>
  <si>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</si>
  <si>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</si>
  <si>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</si>
  <si>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</si>
  <si>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</si>
  <si>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</si>
  <si>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</si>
  <si>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</si>
  <si>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</si>
  <si>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</si>
  <si>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</si>
  <si>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</si>
  <si>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</si>
  <si>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</si>
  <si>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</si>
  <si>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</si>
  <si>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</si>
  <si>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</si>
  <si>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</si>
  <si>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</si>
  <si>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</si>
  <si>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</si>
  <si>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</si>
  <si>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</si>
  <si>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</si>
  <si>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</si>
  <si>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</si>
  <si>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</si>
  <si>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</si>
  <si>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</si>
  <si>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</si>
  <si>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</si>
  <si>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</si>
  <si>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</si>
  <si>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</si>
  <si>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</si>
  <si>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</si>
  <si>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</si>
  <si>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</si>
  <si>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</si>
  <si>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</si>
  <si>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</si>
  <si>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</si>
  <si>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</si>
  <si>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</si>
  <si>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</si>
  <si>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</si>
  <si>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</si>
  <si>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</si>
  <si>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</si>
  <si>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</si>
  <si>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</si>
  <si>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</si>
  <si>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</si>
  <si>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</si>
  <si>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</si>
  <si>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</si>
  <si>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</si>
  <si>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</si>
  <si>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</si>
  <si>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</si>
  <si>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</si>
  <si>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</si>
  <si>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</si>
  <si>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</si>
  <si>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</si>
  <si>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</si>
  <si>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</si>
  <si>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</si>
  <si>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</si>
  <si>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</si>
  <si>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</si>
  <si>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</si>
  <si>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</si>
  <si>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</si>
  <si>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</si>
  <si>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</si>
  <si>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</si>
  <si>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</si>
  <si>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</si>
  <si>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</si>
  <si>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</si>
  <si>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</si>
  <si>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</si>
  <si>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</si>
  <si>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</si>
  <si>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</si>
  <si>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</si>
  <si>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</si>
  <si>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</si>
  <si>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</si>
  <si>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</si>
  <si>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</si>
  <si>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</si>
  <si>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</si>
  <si>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</si>
  <si>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</si>
  <si>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</si>
  <si>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</si>
  <si>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</si>
  <si>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</si>
  <si>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</si>
  <si>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</si>
  <si>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</si>
  <si>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</si>
  <si>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</si>
  <si>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</si>
  <si>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</si>
  <si>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</si>
  <si>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</si>
  <si>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</si>
  <si>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</si>
  <si>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</si>
  <si>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</si>
  <si>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</si>
  <si>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</si>
  <si>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</si>
  <si>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</si>
  <si>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</si>
  <si>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</si>
  <si>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</si>
  <si>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</si>
  <si>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</si>
  <si>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</si>
  <si>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</si>
  <si>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</si>
  <si>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</si>
  <si>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</si>
  <si>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</si>
  <si>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</si>
  <si>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</si>
  <si>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</si>
  <si>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</si>
  <si>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</si>
  <si>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</si>
  <si>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</si>
  <si>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</si>
  <si>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</si>
  <si>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</si>
  <si>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</si>
  <si>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</si>
  <si>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</si>
  <si>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</si>
  <si>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</si>
  <si>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</si>
  <si>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</si>
  <si>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</si>
  <si>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</si>
  <si>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</si>
  <si>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</si>
  <si>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</si>
  <si>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</si>
  <si>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</si>
  <si>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</si>
  <si>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</si>
  <si>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</si>
  <si>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</si>
  <si>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</si>
  <si>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</si>
  <si>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</si>
  <si>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</si>
  <si>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</si>
  <si>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</si>
  <si>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</si>
  <si>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</si>
  <si>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</si>
  <si>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</si>
  <si>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</si>
  <si>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</si>
  <si>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</si>
  <si>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</si>
  <si>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</si>
  <si>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</si>
  <si>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</si>
  <si>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</si>
  <si>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</si>
  <si>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</si>
  <si>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</si>
  <si>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</si>
  <si>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</si>
  <si>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</si>
  <si>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</si>
  <si>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</si>
  <si>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</si>
  <si>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</si>
  <si>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</si>
  <si>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</si>
  <si>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</si>
  <si>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</si>
  <si>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</si>
  <si>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</si>
  <si>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</si>
  <si>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</si>
  <si>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</si>
  <si>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</si>
  <si>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</si>
  <si>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</si>
  <si>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</si>
  <si>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</si>
  <si>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</si>
  <si>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</si>
  <si>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</si>
  <si>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</si>
  <si>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</si>
  <si>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</si>
  <si>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</si>
  <si>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</si>
  <si>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</si>
  <si>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</si>
  <si>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</si>
  <si>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</si>
  <si>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</si>
  <si>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</si>
  <si>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</si>
  <si>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</si>
  <si>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</si>
  <si>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</si>
  <si>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</si>
  <si>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</si>
  <si>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</si>
  <si>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</si>
  <si>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</si>
  <si>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</si>
  <si>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</si>
  <si>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</si>
  <si>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</si>
  <si>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</si>
  <si>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</si>
  <si>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</si>
  <si>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</si>
  <si>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</si>
  <si>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</si>
  <si>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</si>
  <si>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</si>
  <si>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</si>
  <si>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</si>
  <si>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</si>
  <si>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</si>
  <si>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</si>
  <si>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</si>
  <si>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</si>
  <si>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</si>
  <si>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</si>
  <si>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</si>
  <si>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</si>
  <si>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</si>
  <si>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</si>
  <si>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</si>
  <si>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</si>
  <si>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</si>
  <si>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</si>
  <si>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</si>
  <si>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</si>
  <si>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</si>
  <si>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</si>
  <si>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</si>
  <si>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</si>
  <si>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</si>
  <si>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</si>
  <si>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</si>
  <si>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</si>
  <si>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</si>
  <si>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</si>
  <si>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</si>
  <si>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</si>
  <si>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</si>
  <si>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</si>
  <si>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</si>
  <si>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</si>
  <si>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</si>
  <si>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</si>
  <si>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</si>
  <si>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</si>
  <si>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</si>
  <si>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</si>
  <si>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</si>
  <si>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</si>
  <si>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</si>
  <si>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</si>
  <si>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</si>
  <si>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</si>
  <si>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</si>
  <si>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</si>
  <si>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</si>
  <si>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</si>
  <si>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</si>
  <si>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</si>
  <si>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</si>
  <si>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</si>
  <si>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</si>
  <si>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</si>
  <si>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</si>
  <si>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</si>
  <si>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</si>
  <si>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</si>
  <si>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</si>
  <si>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</si>
  <si>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</si>
  <si>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</si>
  <si>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</si>
  <si>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</si>
  <si>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</si>
  <si>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</si>
  <si>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</si>
  <si>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</si>
  <si>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</si>
  <si>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</si>
  <si>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</si>
  <si>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</si>
  <si>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</si>
  <si>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</si>
  <si>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</si>
  <si>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</si>
  <si>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</si>
  <si>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</si>
  <si>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</si>
  <si>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</si>
  <si>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</si>
  <si>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</si>
  <si>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</si>
  <si>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</si>
  <si>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</si>
  <si>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</si>
  <si>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</si>
  <si>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</si>
  <si>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</si>
  <si>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</si>
  <si>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</si>
  <si>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</si>
  <si>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</si>
  <si>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</si>
  <si>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</si>
  <si>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</si>
  <si>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</si>
  <si>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</si>
  <si>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</si>
  <si>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</si>
  <si>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</si>
  <si>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</si>
  <si>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</si>
  <si>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</si>
  <si>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</si>
  <si>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</si>
  <si>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</si>
  <si>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</si>
  <si>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</si>
  <si>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</si>
  <si>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</si>
  <si>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</si>
  <si>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</si>
  <si>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</si>
  <si>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</si>
  <si>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</si>
  <si>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</si>
  <si>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</si>
  <si>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</si>
  <si>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</si>
  <si>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</si>
  <si>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</si>
  <si>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</si>
  <si>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</si>
  <si>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</si>
  <si>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</si>
  <si>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</si>
  <si>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</si>
  <si>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</si>
  <si>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</si>
  <si>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</si>
  <si>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</si>
  <si>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</si>
  <si>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</si>
  <si>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</si>
  <si>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</si>
  <si>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</si>
  <si>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</si>
  <si>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</si>
  <si>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</si>
  <si>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</si>
  <si>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</si>
  <si>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</si>
  <si>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</si>
  <si>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</si>
  <si>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</si>
  <si>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</si>
  <si>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</si>
  <si>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</si>
  <si>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</si>
  <si>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</si>
  <si>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</si>
  <si>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</si>
  <si>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</si>
  <si>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</si>
  <si>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</si>
  <si>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</si>
  <si>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</si>
  <si>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</si>
  <si>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</si>
  <si>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</si>
  <si>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</si>
  <si>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</si>
  <si>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</si>
  <si>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</si>
  <si>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</si>
  <si>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</si>
  <si>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</si>
  <si>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</si>
  <si>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</si>
  <si>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</si>
  <si>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</si>
  <si>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</si>
  <si>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</si>
  <si>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</si>
  <si>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</si>
  <si>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</si>
  <si>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</si>
  <si>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</si>
  <si>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</si>
  <si>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</si>
  <si>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</si>
  <si>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</si>
  <si>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</si>
  <si>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</si>
  <si>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</si>
  <si>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</si>
  <si>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</si>
  <si>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</si>
  <si>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</si>
  <si>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</si>
  <si>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</si>
  <si>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</si>
  <si>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</si>
  <si>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</si>
  <si>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</si>
  <si>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</si>
  <si>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</si>
  <si>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</si>
  <si>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</si>
  <si>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</si>
  <si>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</si>
  <si>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</si>
  <si>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</si>
  <si>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</si>
  <si>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</si>
  <si>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</si>
  <si>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</si>
  <si>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</si>
  <si>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</si>
  <si>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</si>
  <si>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</si>
  <si>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</si>
  <si>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</si>
  <si>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</si>
  <si>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</si>
  <si>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</si>
  <si>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</si>
  <si>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</si>
  <si>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</si>
  <si>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</si>
  <si>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</si>
  <si>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</si>
  <si>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</si>
  <si>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</si>
  <si>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</si>
  <si>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</si>
  <si>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</si>
  <si>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</si>
  <si>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</si>
  <si>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</si>
  <si>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</si>
  <si>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</si>
  <si>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</si>
  <si>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</si>
  <si>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</si>
  <si>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</si>
  <si>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</si>
  <si>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</si>
  <si>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</si>
  <si>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</si>
  <si>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</si>
  <si>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</si>
  <si>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</si>
  <si>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</si>
  <si>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</si>
  <si>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</si>
  <si>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</si>
  <si>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</si>
  <si>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</si>
  <si>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</si>
  <si>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</si>
  <si>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</si>
  <si>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</si>
  <si>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</si>
  <si>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</si>
  <si>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</si>
  <si>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</si>
  <si>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</si>
  <si>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</si>
  <si>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</si>
  <si>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</si>
  <si>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</si>
  <si>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</si>
  <si>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</si>
  <si>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</si>
  <si>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</si>
  <si>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</si>
  <si>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</si>
  <si>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</si>
  <si>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</si>
  <si>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</si>
  <si>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</si>
  <si>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</si>
  <si>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</si>
  <si>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</si>
  <si>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</si>
  <si>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</si>
  <si>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</si>
  <si>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</si>
  <si>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</si>
  <si>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</si>
  <si>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</si>
  <si>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</si>
  <si>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</si>
  <si>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</si>
  <si>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</si>
  <si>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</si>
  <si>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</si>
  <si>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</si>
  <si>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</si>
  <si>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</si>
  <si>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</si>
  <si>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</si>
  <si>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</si>
  <si>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</si>
  <si>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</si>
  <si>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</si>
  <si>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</si>
  <si>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</si>
  <si>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</si>
  <si>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</si>
  <si>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</si>
  <si>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</si>
  <si>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</si>
  <si>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</si>
  <si>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</si>
  <si>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</si>
  <si>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</si>
  <si>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</si>
  <si>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</si>
  <si>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</si>
  <si>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</si>
  <si>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</si>
  <si>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</si>
  <si>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</si>
  <si>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</si>
  <si>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</si>
  <si>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</si>
  <si>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</si>
  <si>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</si>
  <si>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</si>
  <si>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</si>
  <si>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</si>
  <si>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</si>
  <si>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</si>
  <si>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</si>
  <si>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</si>
  <si>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</si>
  <si>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</si>
  <si>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</si>
  <si>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</si>
  <si>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</si>
  <si>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</si>
  <si>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</si>
  <si>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</si>
  <si>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</si>
  <si>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</si>
  <si>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</si>
  <si>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</si>
  <si>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</si>
  <si>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</si>
  <si>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</si>
  <si>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</si>
  <si>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</si>
  <si>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</si>
  <si>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</si>
  <si>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</si>
  <si>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</si>
  <si>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</si>
  <si>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</si>
  <si>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</si>
  <si>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</si>
  <si>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</si>
  <si>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</si>
  <si>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</si>
  <si>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</si>
  <si>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</si>
  <si>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</si>
  <si>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</si>
  <si>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</si>
  <si>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</si>
  <si>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</si>
  <si>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</si>
  <si>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</si>
  <si>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</si>
  <si>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</si>
  <si>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</si>
  <si>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</si>
  <si>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</si>
  <si>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</si>
  <si>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</si>
  <si>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</si>
  <si>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</si>
  <si>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</si>
  <si>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</si>
  <si>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</si>
  <si>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</si>
  <si>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</si>
  <si>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</si>
  <si>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</si>
  <si>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</si>
  <si>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</si>
  <si>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</si>
  <si>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</si>
  <si>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</si>
  <si>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</si>
  <si>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</si>
  <si>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</si>
  <si>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</si>
  <si>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</si>
  <si>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</si>
  <si>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</si>
  <si>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</si>
  <si>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</si>
  <si>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</si>
  <si>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</si>
  <si>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</si>
  <si>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</si>
  <si>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</si>
  <si>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</si>
  <si>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</si>
  <si>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</si>
  <si>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</si>
  <si>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</si>
  <si>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</si>
  <si>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</si>
  <si>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</si>
  <si>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</si>
  <si>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</si>
  <si>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</si>
  <si>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</si>
  <si>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</si>
  <si>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</si>
  <si>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</si>
  <si>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</si>
  <si>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</si>
  <si>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</si>
  <si>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</si>
  <si>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</si>
  <si>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</si>
  <si>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</si>
  <si>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</si>
  <si>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</si>
  <si>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</si>
  <si>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</si>
  <si>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</si>
  <si>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</si>
  <si>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</si>
  <si>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</si>
  <si>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</si>
  <si>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</si>
  <si>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</si>
  <si>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</si>
  <si>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</si>
  <si>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</si>
  <si>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</si>
  <si>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</si>
  <si>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</si>
  <si>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</si>
  <si>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</si>
  <si>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</si>
  <si>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</si>
  <si>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</si>
  <si>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</si>
  <si>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</si>
  <si>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</si>
  <si>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</si>
  <si>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</si>
  <si>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</si>
  <si>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</si>
  <si>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</si>
  <si>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</si>
  <si>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</si>
  <si>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</si>
  <si>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</si>
  <si>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</si>
  <si>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</si>
  <si>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</si>
  <si>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</si>
  <si>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</si>
  <si>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</si>
  <si>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</si>
  <si>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</si>
  <si>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</si>
  <si>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</si>
  <si>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</si>
  <si>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</si>
  <si>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</si>
  <si>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</si>
  <si>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</si>
  <si>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</si>
  <si>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</si>
  <si>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</si>
  <si>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</si>
  <si>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</si>
  <si>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</si>
  <si>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</si>
  <si>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</si>
  <si>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</si>
  <si>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</si>
  <si>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</si>
  <si>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</si>
  <si>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</si>
  <si>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</si>
  <si>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</si>
  <si>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</si>
  <si>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</si>
  <si>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</si>
  <si>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</si>
  <si>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</si>
  <si>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</si>
  <si>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</si>
  <si>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</si>
  <si>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</si>
  <si>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</si>
  <si>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</si>
  <si>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</si>
  <si>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</si>
  <si>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</si>
  <si>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</si>
  <si>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</si>
  <si>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</si>
  <si>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</si>
  <si>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</si>
  <si>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</si>
  <si>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</si>
  <si>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</si>
  <si>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</si>
  <si>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</si>
  <si>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</si>
  <si>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</si>
  <si>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</si>
  <si>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</si>
  <si>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</si>
  <si>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</si>
  <si>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</si>
  <si>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</si>
  <si>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</si>
  <si>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</si>
  <si>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</si>
  <si>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</si>
  <si>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</si>
  <si>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</si>
  <si>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</si>
  <si>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</si>
  <si>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</si>
  <si>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</si>
  <si>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</si>
  <si>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</si>
  <si>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</si>
  <si>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</si>
  <si>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</si>
  <si>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</si>
  <si>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</si>
  <si>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</si>
  <si>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</si>
  <si>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</si>
  <si>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</si>
  <si>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</si>
  <si>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</si>
  <si>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</si>
  <si>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</si>
  <si>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</si>
  <si>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</si>
  <si>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</si>
  <si>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</si>
  <si>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</si>
  <si>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</si>
  <si>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</si>
  <si>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</si>
  <si>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</si>
  <si>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</si>
  <si>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</si>
  <si>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</si>
  <si>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</si>
  <si>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</si>
  <si>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</si>
  <si>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</si>
  <si>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</si>
  <si>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</si>
  <si>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</si>
  <si>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</si>
  <si>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</si>
  <si>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</si>
  <si>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</si>
  <si>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</si>
  <si>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</si>
  <si>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</si>
  <si>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</si>
  <si>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</si>
  <si>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</si>
  <si>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</si>
  <si>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</si>
  <si>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</si>
  <si>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</si>
  <si>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</si>
  <si>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</si>
  <si>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</si>
  <si>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</si>
  <si>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</si>
  <si>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</si>
  <si>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</si>
  <si>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</si>
  <si>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</si>
  <si>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</si>
  <si>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</si>
  <si>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</si>
  <si>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</si>
  <si>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</si>
  <si>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</si>
  <si>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</si>
  <si>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</si>
  <si>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</si>
  <si>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</si>
  <si>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</si>
  <si>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</si>
  <si>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</si>
  <si>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</si>
  <si>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</si>
  <si>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</si>
  <si>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</si>
  <si>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</si>
  <si>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</si>
  <si>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</si>
  <si>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</si>
  <si>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</si>
  <si>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</si>
  <si>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</si>
  <si>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</si>
  <si>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</si>
  <si>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</si>
  <si>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</si>
  <si>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</si>
  <si>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</si>
  <si>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</si>
  <si>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</si>
  <si>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</si>
  <si>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</si>
  <si>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</si>
  <si>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</si>
  <si>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</si>
  <si>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</si>
  <si>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</si>
  <si>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</si>
  <si>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</si>
  <si>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</si>
  <si>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</si>
  <si>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</si>
  <si>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</si>
  <si>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</si>
  <si>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</si>
  <si>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</si>
  <si>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</si>
  <si>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</si>
  <si>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</si>
  <si>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</si>
  <si>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</si>
  <si>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</si>
  <si>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</si>
  <si>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</si>
  <si>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</si>
  <si>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</si>
  <si>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</si>
  <si>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</si>
  <si>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</si>
  <si>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</si>
  <si>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</si>
  <si>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</si>
  <si>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</si>
  <si>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</si>
  <si>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</si>
  <si>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</si>
  <si>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</si>
  <si>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</si>
  <si>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</si>
  <si>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</si>
  <si>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</si>
  <si>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</si>
  <si>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</si>
  <si>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</si>
  <si>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</si>
  <si>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</si>
  <si>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</si>
  <si>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</si>
  <si>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</si>
  <si>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</si>
  <si>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</si>
  <si>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</si>
  <si>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</si>
  <si>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</si>
  <si>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</si>
  <si>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</si>
  <si>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</si>
  <si>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</si>
  <si>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</si>
  <si>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</si>
  <si>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</si>
  <si>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</si>
  <si>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</si>
  <si>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</si>
  <si>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</si>
  <si>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</si>
  <si>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</si>
  <si>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</si>
  <si>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</si>
  <si>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</si>
  <si>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</si>
  <si>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</si>
  <si>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</si>
  <si>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</si>
  <si>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</si>
  <si>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</si>
  <si>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</si>
  <si>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</si>
  <si>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</si>
  <si>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</si>
  <si>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</si>
  <si>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</si>
  <si>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</si>
  <si>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</si>
  <si>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</si>
  <si>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</si>
  <si>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</si>
  <si>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</si>
  <si>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</si>
  <si>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</si>
  <si>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</si>
  <si>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</si>
  <si>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</si>
  <si>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</si>
  <si>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</si>
  <si>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</si>
  <si>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</si>
  <si>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</si>
  <si>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</si>
  <si>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</si>
  <si>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</si>
  <si>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</si>
  <si>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</si>
  <si>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</si>
  <si>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</si>
  <si>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</si>
  <si>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</si>
  <si>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</si>
  <si>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</si>
  <si>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</si>
  <si>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</si>
  <si>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</si>
  <si>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</si>
  <si>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</si>
  <si>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</si>
  <si>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</si>
  <si>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</si>
  <si>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</si>
  <si>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</si>
  <si>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</si>
  <si>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</si>
  <si>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</si>
  <si>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</si>
  <si>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</si>
  <si>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</si>
  <si>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</si>
  <si>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</si>
  <si>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</si>
  <si>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</si>
  <si>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</si>
  <si>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</si>
  <si>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</si>
  <si>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</si>
  <si>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</si>
  <si>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</si>
  <si>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</si>
  <si>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</si>
  <si>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</si>
  <si>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</si>
  <si>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</si>
  <si>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</si>
  <si>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</si>
  <si>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</si>
  <si>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</si>
  <si>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</si>
  <si>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</si>
  <si>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</si>
  <si>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</si>
  <si>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</si>
  <si>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</si>
  <si>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</si>
  <si>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</si>
  <si>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</si>
  <si>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</si>
  <si>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</si>
  <si>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</si>
  <si>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</si>
  <si>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</si>
  <si>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</si>
  <si>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</si>
  <si>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</si>
  <si>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</si>
  <si>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</si>
  <si>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</si>
  <si>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</si>
  <si>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</si>
  <si>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</si>
  <si>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</si>
  <si>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</si>
  <si>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</si>
  <si>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</si>
  <si>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</si>
  <si>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</si>
  <si>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</si>
  <si>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</si>
  <si>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</si>
  <si>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</si>
  <si>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</si>
  <si>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</si>
  <si>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</si>
  <si>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</si>
  <si>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</si>
  <si>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</si>
  <si>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</si>
  <si>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</si>
  <si>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</si>
  <si>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</si>
  <si>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</si>
  <si>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</si>
  <si>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</si>
  <si>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</si>
  <si>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</si>
  <si>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</si>
  <si>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</si>
  <si>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</si>
  <si>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</si>
  <si>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</si>
  <si>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</si>
  <si>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</si>
  <si>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</si>
  <si>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</si>
  <si>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</si>
  <si>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</si>
  <si>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</si>
  <si>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</si>
  <si>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</si>
  <si>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</si>
  <si>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</si>
  <si>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</si>
  <si>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</si>
  <si>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</si>
  <si>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</si>
  <si>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</si>
  <si>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</si>
  <si>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</si>
  <si>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</si>
  <si>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</si>
  <si>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</si>
  <si>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</si>
  <si>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</si>
  <si>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</si>
  <si>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</si>
  <si>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</si>
  <si>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</si>
  <si>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</si>
  <si>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</si>
  <si>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</si>
  <si>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</si>
  <si>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</si>
  <si>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</si>
  <si>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</si>
  <si>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</si>
  <si>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</si>
  <si>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</si>
  <si>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</si>
  <si>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</si>
  <si>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</si>
  <si>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</si>
  <si>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</si>
  <si>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</si>
  <si>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</si>
  <si>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</si>
  <si>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</si>
  <si>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</si>
  <si>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</si>
  <si>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</si>
  <si>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</si>
  <si>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</si>
  <si>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</si>
  <si>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</si>
  <si>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</si>
  <si>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</si>
  <si>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</si>
  <si>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</si>
  <si>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</si>
  <si>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</si>
  <si>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</si>
  <si>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</si>
  <si>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</si>
  <si>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</si>
  <si>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</si>
  <si>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</si>
  <si>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</si>
  <si>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</si>
  <si>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</si>
  <si>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</si>
  <si>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</si>
  <si>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</si>
  <si>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</si>
  <si>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</si>
  <si>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</si>
  <si>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</si>
  <si>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</si>
  <si>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</si>
  <si>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</si>
  <si>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</si>
  <si>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</si>
  <si>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</si>
  <si>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</si>
  <si>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</si>
  <si>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</si>
  <si>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</si>
  <si>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</si>
  <si>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</si>
  <si>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</si>
  <si>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</si>
  <si>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</si>
  <si>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</si>
  <si>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</si>
  <si>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</si>
  <si>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</si>
  <si>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</si>
  <si>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</si>
  <si>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</si>
  <si>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</si>
  <si>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</si>
  <si>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</si>
  <si>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</si>
  <si>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</si>
  <si>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</si>
  <si>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</si>
  <si>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</si>
  <si>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</si>
  <si>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</si>
  <si>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</si>
  <si>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</si>
  <si>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</si>
  <si>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</si>
  <si>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</si>
  <si>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</si>
  <si>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</si>
  <si>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</si>
  <si>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</si>
  <si>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</si>
  <si>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</si>
  <si>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</si>
  <si>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</si>
  <si>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</si>
  <si>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</si>
  <si>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</si>
  <si>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</si>
  <si>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</si>
  <si>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</si>
  <si>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</si>
  <si>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</si>
  <si>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</si>
  <si>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</si>
  <si>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</si>
  <si>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</si>
  <si>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</si>
  <si>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</si>
  <si>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</si>
  <si>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</si>
  <si>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</si>
  <si>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</si>
  <si>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</si>
  <si>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</si>
  <si>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</si>
  <si>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</si>
  <si>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</si>
  <si>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</si>
  <si>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</si>
  <si>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</si>
  <si>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</si>
  <si>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</si>
  <si>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</si>
  <si>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</si>
  <si>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</si>
  <si>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</si>
  <si>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</si>
  <si>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</si>
  <si>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</si>
  <si>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</si>
  <si>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</si>
  <si>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</si>
  <si>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</si>
  <si>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</si>
  <si>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</si>
  <si>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</si>
  <si>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</si>
  <si>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</si>
  <si>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</si>
  <si>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</si>
  <si>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</si>
  <si>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</si>
  <si>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</si>
  <si>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</si>
  <si>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</si>
  <si>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</si>
  <si>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</si>
  <si>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</si>
  <si>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</si>
  <si>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</si>
  <si>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</si>
  <si>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</si>
  <si>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</si>
  <si>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</si>
  <si>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</si>
  <si>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</si>
  <si>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</si>
  <si>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</si>
  <si>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</si>
  <si>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</si>
  <si>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</si>
  <si>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</si>
  <si>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</si>
  <si>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</si>
  <si>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</si>
  <si>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</si>
  <si>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</si>
  <si>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</si>
  <si>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</si>
  <si>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</si>
  <si>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</si>
  <si>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</si>
  <si>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</si>
  <si>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</si>
  <si>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</si>
  <si>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</si>
  <si>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</si>
  <si>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</si>
  <si>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</si>
  <si>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</si>
  <si>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</si>
  <si>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</si>
  <si>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</si>
  <si>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</si>
  <si>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</si>
  <si>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</si>
  <si>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</si>
  <si>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</si>
  <si>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</si>
  <si>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</si>
  <si>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</si>
  <si>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</si>
  <si>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</si>
  <si>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</si>
  <si>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</si>
  <si>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</si>
  <si>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</si>
  <si>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</si>
  <si>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</si>
  <si>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</si>
  <si>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</si>
  <si>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</si>
  <si>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</si>
  <si>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</si>
  <si>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</si>
  <si>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</si>
  <si>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</si>
  <si>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</si>
  <si>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</si>
  <si>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</si>
  <si>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</si>
  <si>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</si>
  <si>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</si>
  <si>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</si>
  <si>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</si>
  <si>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</si>
  <si>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</si>
  <si>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</si>
  <si>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</si>
  <si>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</si>
  <si>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</si>
  <si>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</si>
  <si>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</si>
  <si>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</si>
  <si>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</si>
  <si>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</si>
  <si>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</si>
  <si>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</si>
  <si>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</si>
  <si>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</si>
  <si>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</si>
  <si>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</si>
  <si>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</si>
  <si>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</si>
  <si>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</si>
  <si>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</si>
  <si>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</si>
  <si>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</si>
  <si>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</si>
  <si>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</si>
  <si>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</si>
  <si>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</si>
  <si>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</si>
  <si>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</si>
  <si>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</si>
  <si>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</si>
  <si>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</si>
  <si>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</si>
  <si>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</si>
  <si>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</si>
  <si>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</si>
  <si>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</si>
  <si>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</si>
  <si>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</si>
  <si>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</si>
  <si>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</si>
  <si>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</si>
  <si>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</si>
  <si>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</si>
  <si>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</si>
  <si>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</si>
  <si>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</si>
  <si>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</si>
  <si>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</si>
  <si>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</si>
  <si>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</si>
  <si>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</si>
  <si>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</si>
  <si>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</si>
  <si>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</si>
  <si>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</si>
  <si>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</si>
  <si>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</si>
  <si>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</si>
  <si>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</si>
  <si>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</si>
  <si>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</si>
  <si>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</si>
  <si>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</si>
  <si>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</si>
  <si>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</si>
  <si>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</si>
  <si>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</si>
  <si>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</si>
  <si>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</si>
  <si>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</si>
  <si>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</si>
  <si>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</si>
  <si>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</si>
  <si>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</si>
  <si>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</si>
  <si>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</si>
  <si>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</si>
  <si>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</si>
  <si>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</si>
  <si>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</si>
  <si>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</si>
  <si>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</si>
  <si>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</si>
  <si>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</si>
  <si>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</si>
  <si>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</si>
  <si>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</si>
  <si>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</si>
  <si>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</si>
  <si>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</si>
  <si>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</si>
  <si>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</si>
  <si>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</si>
  <si>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</si>
  <si>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</si>
  <si>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</si>
  <si>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</si>
  <si>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</si>
  <si>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</si>
  <si>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</si>
  <si>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</si>
  <si>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</si>
  <si>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</si>
  <si>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</si>
  <si>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</si>
  <si>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</si>
  <si>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</si>
  <si>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</si>
  <si>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</si>
  <si>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</si>
  <si>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</si>
  <si>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</si>
  <si>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</si>
  <si>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</si>
  <si>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</si>
  <si>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</si>
  <si>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</si>
  <si>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</si>
  <si>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</si>
  <si>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</si>
  <si>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</si>
  <si>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</si>
  <si>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</si>
  <si>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</si>
  <si>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</si>
  <si>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</si>
  <si>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</si>
  <si>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</si>
  <si>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</si>
  <si>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</si>
  <si>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</si>
  <si>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</si>
  <si>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</si>
  <si>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</si>
  <si>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</si>
  <si>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</si>
  <si>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</si>
  <si>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</si>
  <si>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</si>
  <si>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</si>
  <si>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</si>
  <si>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</si>
  <si>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</si>
  <si>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</si>
  <si>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</si>
  <si>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</si>
  <si>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</si>
  <si>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</si>
  <si>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</si>
  <si>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</si>
  <si>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</si>
  <si>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</si>
  <si>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</si>
  <si>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</si>
  <si>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</si>
  <si>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</si>
  <si>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</si>
  <si>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</si>
  <si>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</si>
  <si>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</si>
  <si>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</si>
  <si>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</si>
  <si>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</si>
  <si>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</si>
  <si>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</si>
  <si>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</si>
  <si>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</si>
  <si>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</si>
  <si>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</si>
  <si>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</si>
  <si>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</si>
  <si>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</si>
  <si>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</si>
  <si>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</si>
  <si>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</si>
  <si>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</si>
  <si>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</si>
  <si>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</si>
  <si>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</si>
  <si>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</si>
  <si>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</si>
  <si>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</si>
  <si>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</si>
  <si>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</si>
  <si>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</si>
  <si>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</si>
  <si>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</si>
  <si>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</si>
  <si>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</si>
  <si>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</si>
  <si>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</si>
  <si>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</si>
  <si>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</si>
  <si>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</si>
  <si>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</si>
  <si>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</si>
  <si>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</si>
  <si>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</si>
  <si>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</si>
  <si>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</si>
  <si>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</si>
  <si>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</si>
  <si>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</si>
  <si>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</si>
  <si>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</si>
  <si>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</si>
  <si>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</si>
  <si>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</si>
  <si>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</si>
  <si>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</si>
  <si>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</si>
  <si>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</si>
  <si>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</si>
  <si>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</si>
  <si>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</si>
  <si>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</si>
  <si>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</si>
  <si>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</si>
  <si>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</si>
  <si>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</si>
  <si>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</si>
  <si>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</si>
  <si>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</si>
  <si>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</si>
  <si>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</si>
  <si>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</si>
  <si>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</si>
  <si>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</si>
  <si>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</si>
  <si>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</si>
  <si>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</si>
  <si>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</si>
  <si>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</si>
  <si>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</si>
  <si>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</si>
  <si>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</si>
  <si>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</si>
  <si>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</si>
  <si>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</si>
  <si>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</si>
  <si>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</si>
  <si>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</si>
  <si>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</si>
  <si>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</si>
  <si>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</si>
  <si>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</si>
  <si>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</si>
  <si>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</si>
  <si>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</si>
  <si>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</si>
  <si>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</si>
  <si>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</si>
  <si>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</si>
  <si>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</si>
  <si>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</si>
  <si>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</si>
  <si>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</si>
  <si>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</si>
  <si>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</si>
  <si>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</si>
  <si>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</si>
  <si>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</si>
  <si>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</si>
  <si>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</si>
  <si>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</si>
  <si>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</si>
  <si>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</si>
  <si>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</si>
  <si>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</si>
  <si>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</si>
  <si>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</si>
  <si>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</si>
  <si>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</si>
  <si>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</si>
  <si>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</si>
  <si>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</si>
  <si>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</si>
  <si>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</si>
  <si>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</si>
  <si>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</si>
  <si>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</si>
  <si>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</si>
  <si>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</si>
  <si>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</si>
  <si>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</si>
  <si>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</si>
  <si>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</si>
  <si>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</si>
  <si>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</si>
  <si>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</si>
  <si>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</si>
  <si>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</si>
  <si>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</si>
  <si>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</si>
  <si>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</si>
  <si>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</si>
  <si>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</si>
  <si>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</si>
  <si>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</si>
  <si>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</si>
  <si>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</si>
  <si>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</si>
  <si>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</si>
  <si>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</si>
  <si>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</si>
  <si>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</si>
  <si>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</si>
  <si>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</si>
  <si>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</si>
  <si>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</si>
  <si>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</si>
  <si>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</si>
  <si>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</si>
  <si>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</si>
  <si>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</si>
  <si>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</si>
  <si>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</si>
  <si>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</si>
  <si>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</si>
  <si>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</si>
  <si>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</si>
  <si>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</si>
  <si>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</si>
  <si>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</si>
  <si>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</si>
  <si>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</si>
  <si>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</si>
  <si>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</si>
  <si>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</si>
  <si>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</si>
  <si>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</si>
  <si>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</si>
  <si>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</si>
  <si>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</si>
  <si>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</si>
  <si>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</si>
  <si>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</si>
  <si>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</si>
  <si>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</si>
  <si>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</si>
  <si>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</si>
  <si>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</si>
  <si>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</si>
  <si>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</si>
  <si>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</si>
  <si>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</si>
  <si>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</si>
  <si>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</si>
  <si>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</si>
  <si>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</si>
  <si>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</si>
  <si>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</si>
  <si>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</si>
  <si>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</si>
  <si>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</si>
  <si>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</si>
  <si>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</si>
  <si>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</si>
  <si>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</si>
  <si>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</si>
  <si>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</si>
  <si>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</si>
  <si>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</si>
  <si>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</si>
  <si>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</si>
  <si>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</si>
  <si>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</si>
  <si>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</si>
  <si>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</si>
  <si>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</si>
  <si>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</si>
  <si>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</si>
  <si>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</si>
  <si>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</si>
  <si>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</si>
  <si>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</si>
  <si>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</si>
  <si>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</si>
  <si>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</si>
  <si>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</si>
  <si>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</si>
  <si>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</si>
  <si>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</si>
  <si>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</si>
  <si>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</si>
  <si>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</si>
  <si>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</si>
  <si>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</si>
  <si>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</si>
  <si>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</si>
  <si>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</si>
  <si>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</si>
  <si>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</si>
  <si>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</si>
  <si>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</si>
  <si>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</si>
  <si>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</si>
  <si>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</si>
  <si>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</si>
  <si>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</si>
  <si>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</si>
  <si>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</si>
  <si>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</si>
  <si>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</si>
  <si>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</si>
  <si>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</si>
  <si>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</si>
  <si>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</si>
  <si>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</si>
  <si>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</si>
  <si>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</si>
  <si>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</si>
  <si>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</si>
  <si>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</si>
  <si>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</si>
  <si>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</si>
  <si>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</si>
  <si>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</si>
  <si>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</si>
  <si>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</si>
  <si>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</si>
  <si>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</si>
  <si>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</si>
  <si>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</si>
  <si>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</si>
  <si>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</si>
  <si>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</si>
  <si>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</si>
  <si>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</si>
  <si>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</si>
  <si>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</si>
  <si>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</si>
  <si>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</si>
  <si>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</si>
  <si>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</si>
  <si>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</si>
  <si>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</si>
  <si>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</si>
  <si>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</si>
  <si>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</si>
  <si>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</si>
  <si>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</si>
  <si>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</si>
  <si>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</si>
  <si>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</si>
  <si>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</si>
  <si>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</si>
  <si>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</si>
  <si>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</si>
  <si>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</si>
  <si>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</si>
  <si>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</si>
  <si>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</si>
  <si>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</si>
  <si>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</si>
  <si>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</si>
  <si>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</si>
  <si>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</si>
  <si>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</si>
  <si>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</si>
  <si>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</si>
  <si>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</si>
  <si>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</si>
  <si>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</si>
  <si>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</si>
  <si>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</si>
  <si>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</si>
  <si>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</si>
  <si>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</si>
  <si>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</si>
  <si>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</si>
  <si>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</si>
  <si>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</si>
  <si>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</si>
  <si>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</si>
  <si>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</si>
  <si>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</si>
  <si>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</si>
  <si>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</si>
  <si>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</si>
  <si>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</si>
  <si>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</si>
  <si>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</si>
  <si>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</si>
  <si>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</si>
  <si>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</si>
  <si>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</si>
  <si>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</si>
  <si>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</si>
  <si>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</si>
  <si>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</si>
  <si>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</si>
  <si>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</si>
  <si>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</si>
  <si>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</si>
  <si>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</si>
  <si>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</si>
  <si>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</si>
  <si>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</si>
  <si>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</si>
  <si>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</si>
  <si>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</si>
  <si>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</si>
  <si>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</si>
  <si>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</si>
  <si>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</si>
  <si>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</si>
  <si>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</si>
  <si>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</si>
  <si>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</si>
  <si>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</si>
  <si>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</si>
  <si>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</si>
  <si>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</si>
  <si>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</si>
  <si>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</si>
  <si>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</si>
  <si>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</si>
  <si>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</si>
  <si>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</si>
  <si>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</si>
  <si>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</si>
  <si>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</si>
  <si>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</si>
  <si>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</si>
  <si>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</si>
  <si>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</si>
  <si>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</si>
  <si>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</si>
  <si>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</si>
  <si>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</si>
  <si>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</si>
  <si>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</si>
  <si>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</si>
  <si>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</si>
  <si>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</si>
  <si>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</si>
  <si>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</si>
  <si>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</si>
  <si>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</si>
  <si>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</si>
  <si>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</si>
  <si>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</si>
  <si>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</si>
  <si>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</si>
  <si>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</si>
  <si>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</si>
  <si>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</si>
  <si>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</si>
  <si>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</si>
  <si>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</si>
  <si>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</si>
  <si>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</si>
  <si>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</si>
  <si>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</si>
  <si>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</si>
  <si>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</si>
  <si>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</si>
  <si>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</si>
  <si>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</si>
  <si>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</si>
  <si>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</si>
  <si>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</si>
  <si>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</si>
  <si>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</si>
  <si>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</si>
  <si>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</si>
  <si>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</si>
  <si>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</si>
  <si>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</si>
  <si>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</si>
  <si>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</si>
  <si>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</si>
  <si>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</si>
  <si>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</si>
  <si>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</si>
  <si>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</si>
  <si>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</si>
  <si>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</si>
  <si>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</si>
  <si>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</si>
  <si>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</si>
  <si>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</si>
  <si>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</si>
  <si>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</si>
  <si>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</si>
  <si>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</si>
  <si>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</si>
  <si>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</si>
  <si>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</si>
  <si>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</si>
  <si>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</si>
  <si>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</si>
  <si>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</si>
  <si>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</si>
  <si>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</si>
  <si>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</si>
  <si>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</si>
  <si>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</si>
  <si>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</si>
  <si>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</si>
  <si>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</si>
  <si>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</si>
  <si>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</si>
  <si>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</si>
  <si>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</si>
  <si>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</si>
  <si>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</si>
  <si>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</si>
  <si>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</si>
  <si>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</si>
  <si>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</si>
  <si>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</si>
  <si>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</si>
  <si>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</si>
  <si>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</si>
  <si>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</si>
  <si>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</si>
  <si>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</si>
  <si>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</si>
  <si>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</si>
  <si>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</si>
  <si>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</si>
  <si>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</si>
  <si>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</si>
  <si>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</si>
  <si>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</si>
  <si>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</si>
  <si>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</si>
  <si>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</si>
  <si>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</si>
  <si>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</si>
  <si>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</si>
  <si>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</si>
  <si>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</si>
  <si>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</si>
  <si>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</si>
  <si>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</si>
  <si>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</si>
  <si>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</si>
  <si>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</si>
  <si>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</si>
  <si>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</si>
  <si>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</si>
  <si>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</si>
  <si>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</si>
  <si>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</si>
  <si>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</si>
  <si>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</si>
  <si>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</si>
  <si>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</si>
  <si>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</si>
  <si>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</si>
  <si>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</si>
  <si>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</si>
  <si>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</si>
  <si>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</si>
  <si>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</si>
  <si>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</si>
  <si>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</si>
  <si>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</si>
  <si>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</si>
  <si>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</si>
  <si>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</si>
  <si>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</si>
  <si>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</si>
  <si>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</si>
  <si>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</si>
  <si>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</si>
  <si>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</si>
  <si>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</si>
  <si>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</si>
  <si>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</si>
  <si>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</si>
  <si>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</si>
  <si>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</si>
  <si>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</si>
  <si>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</si>
  <si>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</si>
  <si>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</si>
  <si>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</si>
  <si>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</si>
  <si>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</si>
  <si>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</si>
  <si>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</si>
  <si>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</si>
  <si>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</si>
  <si>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</si>
  <si>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</si>
  <si>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</si>
  <si>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</si>
  <si>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</si>
  <si>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</si>
  <si>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</si>
  <si>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</si>
  <si>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</si>
  <si>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</si>
  <si>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</si>
  <si>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</si>
  <si>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</si>
  <si>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</si>
  <si>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</si>
  <si>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</si>
  <si>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</si>
  <si>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</si>
  <si>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</si>
  <si>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</si>
  <si>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</si>
  <si>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</si>
  <si>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</si>
  <si>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</si>
  <si>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</si>
  <si>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</si>
  <si>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</si>
  <si>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</si>
  <si>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</si>
  <si>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</si>
  <si>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</si>
  <si>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</si>
  <si>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</si>
  <si>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</si>
  <si>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</si>
  <si>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</si>
  <si>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</si>
  <si>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</si>
  <si>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</si>
  <si>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</si>
  <si>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</si>
  <si>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</si>
  <si>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</si>
  <si>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</si>
  <si>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</si>
  <si>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</si>
  <si>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</si>
  <si>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</si>
  <si>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</si>
  <si>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</si>
  <si>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</si>
  <si>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</si>
  <si>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</si>
  <si>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</si>
  <si>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</si>
  <si>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</si>
  <si>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</si>
  <si>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</si>
  <si>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</si>
  <si>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</si>
  <si>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</si>
  <si>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</si>
  <si>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</si>
  <si>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</si>
  <si>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</si>
  <si>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</si>
  <si>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</si>
  <si>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</si>
  <si>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</si>
  <si>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</si>
  <si>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</si>
  <si>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</si>
  <si>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</si>
  <si>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</si>
  <si>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</si>
  <si>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</si>
  <si>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</si>
  <si>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</si>
  <si>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</si>
  <si>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</si>
  <si>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</si>
  <si>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</si>
  <si>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</si>
  <si>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</si>
  <si>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</si>
  <si>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</si>
  <si>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</si>
  <si>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</si>
  <si>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</si>
  <si>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</si>
  <si>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</si>
  <si>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</si>
  <si>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</si>
  <si>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</si>
  <si>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</si>
  <si>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</si>
  <si>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</si>
  <si>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</si>
  <si>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</si>
  <si>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</si>
  <si>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</si>
  <si>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</si>
  <si>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</si>
  <si>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</si>
  <si>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</si>
  <si>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</si>
  <si>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</si>
  <si>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</si>
  <si>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</si>
  <si>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</si>
  <si>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</si>
  <si>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</si>
  <si>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</si>
  <si>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</si>
  <si>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</si>
  <si>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</si>
  <si>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</si>
  <si>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</si>
  <si>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</si>
  <si>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</si>
  <si>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</si>
  <si>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</si>
  <si>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</si>
  <si>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</si>
  <si>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</si>
  <si>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</si>
  <si>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</si>
  <si>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</si>
  <si>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</si>
  <si>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</si>
  <si>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</si>
  <si>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</si>
  <si>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</si>
  <si>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</si>
  <si>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</si>
  <si>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</si>
  <si>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</si>
  <si>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</si>
  <si>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</si>
  <si>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</si>
  <si>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</si>
  <si>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</si>
  <si>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</si>
  <si>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</si>
  <si>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</si>
  <si>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</si>
  <si>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</si>
  <si>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</si>
  <si>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</si>
  <si>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</si>
  <si>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</si>
  <si>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</si>
  <si>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</si>
  <si>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</si>
  <si>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</si>
  <si>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</si>
  <si>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</si>
  <si>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</si>
  <si>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</si>
  <si>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</si>
  <si>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</si>
  <si>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</si>
  <si>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</si>
  <si>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</si>
  <si>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</si>
  <si>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</si>
  <si>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</si>
  <si>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</si>
  <si>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</si>
  <si>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</si>
  <si>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</si>
  <si>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</si>
  <si>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</si>
  <si>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</si>
  <si>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</si>
  <si>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</si>
  <si>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</si>
  <si>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</si>
  <si>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</si>
  <si>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</si>
  <si>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</si>
  <si>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</si>
  <si>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</si>
  <si>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</si>
  <si>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</si>
  <si>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</si>
  <si>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</si>
  <si>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</si>
  <si>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</si>
  <si>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</si>
  <si>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</si>
  <si>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</si>
  <si>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</si>
  <si>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</si>
  <si>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</si>
  <si>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</si>
  <si>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</si>
  <si>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</si>
  <si>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</si>
  <si>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</si>
  <si>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</si>
  <si>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</si>
  <si>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</si>
  <si>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</si>
  <si>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</si>
  <si>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</si>
  <si>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</si>
  <si>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</si>
  <si>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</si>
  <si>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</si>
  <si>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</si>
  <si>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</si>
  <si>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</si>
  <si>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</si>
  <si>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</si>
  <si>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</si>
  <si>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</si>
  <si>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</si>
  <si>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</si>
  <si>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</si>
  <si>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</si>
  <si>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</si>
  <si>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</si>
  <si>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</si>
  <si>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</si>
  <si>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</si>
  <si>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</si>
  <si>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</si>
  <si>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</si>
  <si>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</si>
  <si>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</si>
  <si>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</si>
  <si>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</si>
  <si>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</si>
  <si>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</si>
  <si>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</si>
  <si>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</si>
  <si>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</si>
  <si>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</si>
  <si>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</si>
  <si>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</si>
  <si>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</si>
  <si>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</si>
  <si>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</si>
  <si>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</si>
  <si>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</si>
  <si>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</si>
  <si>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</si>
  <si>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</si>
  <si>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</si>
  <si>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</si>
  <si>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</si>
  <si>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</si>
  <si>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</si>
  <si>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</si>
  <si>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</si>
  <si>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</si>
  <si>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</si>
  <si>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</si>
  <si>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</si>
  <si>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</si>
  <si>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</si>
  <si>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</si>
  <si>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</si>
  <si>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</si>
  <si>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</si>
  <si>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</si>
  <si>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</si>
  <si>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</si>
  <si>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</si>
  <si>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</si>
  <si>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</si>
  <si>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</si>
  <si>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</si>
  <si>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</si>
  <si>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</si>
  <si>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</si>
  <si>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</si>
  <si>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</si>
  <si>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</si>
  <si>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</si>
  <si>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</si>
  <si>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</si>
  <si>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</si>
  <si>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</si>
  <si>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</si>
  <si>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</si>
  <si>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</si>
  <si>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</si>
  <si>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</si>
  <si>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</si>
  <si>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</si>
  <si>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</si>
  <si>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</si>
  <si>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</si>
  <si>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</si>
  <si>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</si>
  <si>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</si>
  <si>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</si>
  <si>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</si>
  <si>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</si>
  <si>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</si>
  <si>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</si>
  <si>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</si>
  <si>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</si>
  <si>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</si>
  <si>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</si>
  <si>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</si>
  <si>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</si>
  <si>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</si>
  <si>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</si>
  <si>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</si>
  <si>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</si>
  <si>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</si>
  <si>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</si>
  <si>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</si>
  <si>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</si>
  <si>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</si>
  <si>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</si>
  <si>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</si>
  <si>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</si>
  <si>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</si>
  <si>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</si>
  <si>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</si>
  <si>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</si>
  <si>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</si>
  <si>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</si>
  <si>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</si>
  <si>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</si>
  <si>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</si>
  <si>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</si>
  <si>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</si>
  <si>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</si>
  <si>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</si>
  <si>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</si>
  <si>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</si>
  <si>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</si>
  <si>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</si>
  <si>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</si>
  <si>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</si>
  <si>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</si>
  <si>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</si>
  <si>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</si>
  <si>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</si>
  <si>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</si>
  <si>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</si>
  <si>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</si>
  <si>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</si>
  <si>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</si>
  <si>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</si>
  <si>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</si>
  <si>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</si>
  <si>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</si>
  <si>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</si>
  <si>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</si>
  <si>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</si>
  <si>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</si>
  <si>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</si>
  <si>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</si>
  <si>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</si>
  <si>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</si>
  <si>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</si>
  <si>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</si>
  <si>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</si>
  <si>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</si>
  <si>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</si>
  <si>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</si>
  <si>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</si>
  <si>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</si>
  <si>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</si>
  <si>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</si>
  <si>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</si>
  <si>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</si>
  <si>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</si>
  <si>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</si>
  <si>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</si>
  <si>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</si>
  <si>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</si>
  <si>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</si>
  <si>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</si>
  <si>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</si>
  <si>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</si>
  <si>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</si>
  <si>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</si>
  <si>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</si>
  <si>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</si>
  <si>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</si>
  <si>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</si>
  <si>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</si>
  <si>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</si>
  <si>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</si>
  <si>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</si>
  <si>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</si>
  <si>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</si>
  <si>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</si>
  <si>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</si>
  <si>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</si>
  <si>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</si>
  <si>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</si>
  <si>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</si>
  <si>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</si>
  <si>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</si>
  <si>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</si>
  <si>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</si>
  <si>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</si>
  <si>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</si>
  <si>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</si>
  <si>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</si>
  <si>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</si>
  <si>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</si>
  <si>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</si>
  <si>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</si>
  <si>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</si>
  <si>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</si>
  <si>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</si>
  <si>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</si>
  <si>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</si>
  <si>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</si>
  <si>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</si>
  <si>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</si>
  <si>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</si>
  <si>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</si>
  <si>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</si>
  <si>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</si>
  <si>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</si>
  <si>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</si>
  <si>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</si>
  <si>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</si>
  <si>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</si>
  <si>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</si>
  <si>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</si>
  <si>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</si>
  <si>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</si>
  <si>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</si>
  <si>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</si>
  <si>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</si>
  <si>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</si>
  <si>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</si>
  <si>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</si>
  <si>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</si>
  <si>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</si>
  <si>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</si>
  <si>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</si>
  <si>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</si>
  <si>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</si>
  <si>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</si>
  <si>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</si>
  <si>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</si>
  <si>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</si>
  <si>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</si>
  <si>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</si>
  <si>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</si>
  <si>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</si>
  <si>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</si>
  <si>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</si>
  <si>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</si>
  <si>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</si>
  <si>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</si>
  <si>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</si>
  <si>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</si>
  <si>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</si>
  <si>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</si>
  <si>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</si>
  <si>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</si>
  <si>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</si>
  <si>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</si>
  <si>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</si>
  <si>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</si>
  <si>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</si>
  <si>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</si>
  <si>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</si>
  <si>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</si>
  <si>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</si>
  <si>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</si>
  <si>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</si>
  <si>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</si>
  <si>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</si>
  <si>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</si>
  <si>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</si>
  <si>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</si>
  <si>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</si>
  <si>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</si>
  <si>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</si>
  <si>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</si>
  <si>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</si>
  <si>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</si>
  <si>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</si>
  <si>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</si>
  <si>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</si>
  <si>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</si>
  <si>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</si>
  <si>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</si>
  <si>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</si>
  <si>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</si>
  <si>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</si>
  <si>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</si>
  <si>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</si>
  <si>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</si>
  <si>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</si>
  <si>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</si>
  <si>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</si>
  <si>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</si>
  <si>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</si>
  <si>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</si>
  <si>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</si>
  <si>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</si>
  <si>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</si>
  <si>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</si>
  <si>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</si>
  <si>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</si>
  <si>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</si>
  <si>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</si>
  <si>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</si>
  <si>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</si>
  <si>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</si>
  <si>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</si>
  <si>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</si>
  <si>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</si>
  <si>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</si>
  <si>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</si>
  <si>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</si>
  <si>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</si>
  <si>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</si>
  <si>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</si>
  <si>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</si>
  <si>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</si>
  <si>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</si>
  <si>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</si>
  <si>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</si>
  <si>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</si>
  <si>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</si>
  <si>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</si>
  <si>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</si>
  <si>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</si>
  <si>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</si>
  <si>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</si>
  <si>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</si>
  <si>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</si>
  <si>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</si>
  <si>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</si>
  <si>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</si>
  <si>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</si>
  <si>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</si>
  <si>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</si>
  <si>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</si>
  <si>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</si>
  <si>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</si>
  <si>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</si>
  <si>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</si>
  <si>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</si>
  <si>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</si>
  <si>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</si>
  <si>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</si>
  <si>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</si>
  <si>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</si>
  <si>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</si>
  <si>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</si>
  <si>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</si>
  <si>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</si>
  <si>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</si>
  <si>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</si>
  <si>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</si>
  <si>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</si>
  <si>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</si>
  <si>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</si>
  <si>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</si>
  <si>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</si>
  <si>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</si>
  <si>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</si>
  <si>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</si>
  <si>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</si>
  <si>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</si>
  <si>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</si>
  <si>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</si>
  <si>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</si>
  <si>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</si>
  <si>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</si>
  <si>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</si>
  <si>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</si>
  <si>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</si>
  <si>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</si>
  <si>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</si>
  <si>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</si>
  <si>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</si>
  <si>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</si>
  <si>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</si>
  <si>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</si>
  <si>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</si>
  <si>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</si>
  <si>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</si>
  <si>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</si>
  <si>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</si>
  <si>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</si>
  <si>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</si>
  <si>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</si>
  <si>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</si>
  <si>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</si>
  <si>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</si>
  <si>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</si>
  <si>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</si>
  <si>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</si>
  <si>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</si>
  <si>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</si>
  <si>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</si>
  <si>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</si>
  <si>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</si>
  <si>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</si>
  <si>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</si>
  <si>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</si>
  <si>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</si>
  <si>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</si>
  <si>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</si>
  <si>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</si>
  <si>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</si>
  <si>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</si>
  <si>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</si>
  <si>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</si>
  <si>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</si>
  <si>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</si>
  <si>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</si>
  <si>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</si>
  <si>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</si>
  <si>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</si>
  <si>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</si>
  <si>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</si>
  <si>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</si>
  <si>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</si>
  <si>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</si>
  <si>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</si>
  <si>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</si>
  <si>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</si>
  <si>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</si>
  <si>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</si>
  <si>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</si>
  <si>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</si>
  <si>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</si>
  <si>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</si>
  <si>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</si>
  <si>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</si>
  <si>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</si>
  <si>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</si>
  <si>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</si>
  <si>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</si>
  <si>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</si>
  <si>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</si>
  <si>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</si>
  <si>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</si>
  <si>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</si>
  <si>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</si>
  <si>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</si>
  <si>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</si>
  <si>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</si>
  <si>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</si>
  <si>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</si>
  <si>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</si>
  <si>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</si>
  <si>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</si>
  <si>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</si>
  <si>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</si>
  <si>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</si>
  <si>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</si>
  <si>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</si>
  <si>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</si>
  <si>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</si>
  <si>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</si>
  <si>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</si>
  <si>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</si>
  <si>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</si>
  <si>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</si>
  <si>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</si>
  <si>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</si>
  <si>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</si>
  <si>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</si>
  <si>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</si>
  <si>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</si>
  <si>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</si>
  <si>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</si>
  <si>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</si>
  <si>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</si>
  <si>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</si>
  <si>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</si>
  <si>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</si>
  <si>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</si>
  <si>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</si>
  <si>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</si>
  <si>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</si>
  <si>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</si>
  <si>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</si>
  <si>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</si>
  <si>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</si>
  <si>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</si>
  <si>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</si>
  <si>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</si>
  <si>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</si>
  <si>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</si>
  <si>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</si>
  <si>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</si>
  <si>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</si>
  <si>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</si>
  <si>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</si>
  <si>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</si>
  <si>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</si>
  <si>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</si>
  <si>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</si>
  <si>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</si>
  <si>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</si>
  <si>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</si>
  <si>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</si>
  <si>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</si>
  <si>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</si>
  <si>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</si>
  <si>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</si>
  <si>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</si>
  <si>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</si>
  <si>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</si>
  <si>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</si>
  <si>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</si>
  <si>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</si>
  <si>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</si>
  <si>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</si>
  <si>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</si>
  <si>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</si>
  <si>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</si>
  <si>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</si>
  <si>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</si>
  <si>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</si>
  <si>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</si>
  <si>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</si>
  <si>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</si>
  <si>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</si>
  <si>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</si>
  <si>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</si>
  <si>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</si>
  <si>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</si>
  <si>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</si>
  <si>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</si>
  <si>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</si>
  <si>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</si>
  <si>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</si>
  <si>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</si>
  <si>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</si>
  <si>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</si>
  <si>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</si>
  <si>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</si>
  <si>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</si>
  <si>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</si>
  <si>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</si>
  <si>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</si>
  <si>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</si>
  <si>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</si>
  <si>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</si>
  <si>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</si>
  <si>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</si>
  <si>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</si>
  <si>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</si>
  <si>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</si>
  <si>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</si>
  <si>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</si>
  <si>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</si>
  <si>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</si>
  <si>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</si>
  <si>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</si>
  <si>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</si>
  <si>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</si>
  <si>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</si>
  <si>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</si>
  <si>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</si>
  <si>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</si>
  <si>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</si>
  <si>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</si>
  <si>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</si>
  <si>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</si>
  <si>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</si>
  <si>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</si>
  <si>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</si>
  <si>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</si>
  <si>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</si>
  <si>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</si>
  <si>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</si>
  <si>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</si>
  <si>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</si>
  <si>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</si>
  <si>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</si>
  <si>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</si>
  <si>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</si>
  <si>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</si>
  <si>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</si>
  <si>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</si>
  <si>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</si>
  <si>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</si>
  <si>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</si>
  <si>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</si>
  <si>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</si>
  <si>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</si>
  <si>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</si>
  <si>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</si>
  <si>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</si>
  <si>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</si>
  <si>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</si>
  <si>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</si>
  <si>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</si>
  <si>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</si>
  <si>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</si>
  <si>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</si>
  <si>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</si>
  <si>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</si>
  <si>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</si>
  <si>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</si>
  <si>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</si>
  <si>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</si>
  <si>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</si>
  <si>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</si>
  <si>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</si>
  <si>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</si>
  <si>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</si>
  <si>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</si>
  <si>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</si>
  <si>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</si>
  <si>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</si>
  <si>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</si>
  <si>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</si>
  <si>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</si>
  <si>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</si>
  <si>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</si>
  <si>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</si>
  <si>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</si>
  <si>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</si>
  <si>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</si>
  <si>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</si>
  <si>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</si>
  <si>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</si>
  <si>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</si>
  <si>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</si>
  <si>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</si>
  <si>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</si>
  <si>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</si>
  <si>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</si>
  <si>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</si>
  <si>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</si>
  <si>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</si>
  <si>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</si>
  <si>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</si>
  <si>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</si>
  <si>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</si>
  <si>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</si>
  <si>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</si>
  <si>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</si>
  <si>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</si>
  <si>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</si>
  <si>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</si>
  <si>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</si>
  <si>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</si>
  <si>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</si>
  <si>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</si>
  <si>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</si>
  <si>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</si>
  <si>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</si>
  <si>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</si>
  <si>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</si>
  <si>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</si>
  <si>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</si>
  <si>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</si>
  <si>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</si>
  <si>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</si>
  <si>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</si>
  <si>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</si>
  <si>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</si>
  <si>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</si>
  <si>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</si>
  <si>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</si>
  <si>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</si>
  <si>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</si>
  <si>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</si>
  <si>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</si>
  <si>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</si>
  <si>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</si>
  <si>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</si>
  <si>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</si>
  <si>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</si>
  <si>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</si>
  <si>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</si>
  <si>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</si>
  <si>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</si>
  <si>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</si>
  <si>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</si>
  <si>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</si>
  <si>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</si>
  <si>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</si>
  <si>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</si>
  <si>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</si>
  <si>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</si>
  <si>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</si>
  <si>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</si>
  <si>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</si>
  <si>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</si>
  <si>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</si>
  <si>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</si>
  <si>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</si>
  <si>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</si>
  <si>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</si>
  <si>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</si>
  <si>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</si>
  <si>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</si>
  <si>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</si>
  <si>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</si>
  <si>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</si>
  <si>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</si>
  <si>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</si>
  <si>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</si>
  <si>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</si>
  <si>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</si>
  <si>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</si>
  <si>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</si>
  <si>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</si>
  <si>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</si>
  <si>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</si>
  <si>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</si>
  <si>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</si>
  <si>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</si>
  <si>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</si>
  <si>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</si>
  <si>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</si>
  <si>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</si>
  <si>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</si>
  <si>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</si>
  <si>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</si>
  <si>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</si>
  <si>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</si>
  <si>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</si>
  <si>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</si>
  <si>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</si>
  <si>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</si>
  <si>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</si>
  <si>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</si>
  <si>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</si>
  <si>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</si>
  <si>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</si>
  <si>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</si>
  <si>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</si>
  <si>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</si>
  <si>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</si>
  <si>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</si>
  <si>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</si>
  <si>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</si>
  <si>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</si>
  <si>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</si>
  <si>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</si>
  <si>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</si>
  <si>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</si>
  <si>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</si>
  <si>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</si>
  <si>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</si>
  <si>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</si>
  <si>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</si>
  <si>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</si>
  <si>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</si>
  <si>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</si>
  <si>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</si>
  <si>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</si>
  <si>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</si>
  <si>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</si>
  <si>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</si>
  <si>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</si>
  <si>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</si>
  <si>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</si>
  <si>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</si>
  <si>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</si>
  <si>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</si>
  <si>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</si>
  <si>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</si>
  <si>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</si>
  <si>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</si>
  <si>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</si>
  <si>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</si>
  <si>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</si>
  <si>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</si>
  <si>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</si>
  <si>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</si>
  <si>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</si>
  <si>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</si>
  <si>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</si>
  <si>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</si>
  <si>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</si>
  <si>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</si>
  <si>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</si>
  <si>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</si>
  <si>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</si>
  <si>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</si>
  <si>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</si>
  <si>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</si>
  <si>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</si>
  <si>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</si>
  <si>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</si>
  <si>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</si>
  <si>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</si>
  <si>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</si>
  <si>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</si>
  <si>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</si>
  <si>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</si>
  <si>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</si>
  <si>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</si>
  <si>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</si>
  <si>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</si>
  <si>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</si>
  <si>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</si>
  <si>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</si>
  <si>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</si>
  <si>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</si>
  <si>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</si>
  <si>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</si>
  <si>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</si>
  <si>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</si>
  <si>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</si>
  <si>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</si>
  <si>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</si>
  <si>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</si>
  <si>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</si>
  <si>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</si>
  <si>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</si>
  <si>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</si>
  <si>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</si>
  <si>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</si>
  <si>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</si>
  <si>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</si>
  <si>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</si>
  <si>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</si>
  <si>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</si>
  <si>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</si>
  <si>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</si>
  <si>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</si>
  <si>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</si>
  <si>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</si>
  <si>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</si>
  <si>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</si>
  <si>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</si>
  <si>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</si>
  <si>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</si>
  <si>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</si>
  <si>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</si>
  <si>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</si>
  <si>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</si>
  <si>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</si>
  <si>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</si>
  <si>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</si>
  <si>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</si>
  <si>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</si>
  <si>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</si>
  <si>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</si>
  <si>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</si>
  <si>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</si>
  <si>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</si>
  <si>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</si>
  <si>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</si>
  <si>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</si>
  <si>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</si>
  <si>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</si>
  <si>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</si>
  <si>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</si>
  <si>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</si>
  <si>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</si>
  <si>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</si>
  <si>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</si>
  <si>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</si>
  <si>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</si>
  <si>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</si>
  <si>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</si>
  <si>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</si>
  <si>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</si>
  <si>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</si>
  <si>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</si>
  <si>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</si>
  <si>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</si>
  <si>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</si>
  <si>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</si>
  <si>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</si>
  <si>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</si>
  <si>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</si>
  <si>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</si>
  <si>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</si>
  <si>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</si>
  <si>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</si>
  <si>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</si>
  <si>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</si>
  <si>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</si>
  <si>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</si>
  <si>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</si>
  <si>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</si>
  <si>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</si>
  <si>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</si>
  <si>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</si>
  <si>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</si>
  <si>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</si>
  <si>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</si>
  <si>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</si>
  <si>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</si>
  <si>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</si>
  <si>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</si>
  <si>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</si>
  <si>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</si>
  <si>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</si>
  <si>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</si>
  <si>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</si>
  <si>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</si>
  <si>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</si>
  <si>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</si>
  <si>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</si>
  <si>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</si>
  <si>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</si>
  <si>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</si>
  <si>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</si>
  <si>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</si>
  <si>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</si>
  <si>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</si>
  <si>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</si>
  <si>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</si>
  <si>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</si>
  <si>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</si>
  <si>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</si>
  <si>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</si>
  <si>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</si>
  <si>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</si>
  <si>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</si>
  <si>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</si>
  <si>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</si>
  <si>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</si>
  <si>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</si>
  <si>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</si>
  <si>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</si>
  <si>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</si>
  <si>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</si>
  <si>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</si>
  <si>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</si>
  <si>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</si>
  <si>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</si>
  <si>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</si>
  <si>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</si>
  <si>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</si>
  <si>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</si>
  <si>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</si>
  <si>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</si>
  <si>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</si>
  <si>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</si>
  <si>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</si>
  <si>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</si>
  <si>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</si>
  <si>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</si>
  <si>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</si>
  <si>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</si>
  <si>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</si>
  <si>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</si>
  <si>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</si>
  <si>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</si>
  <si>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</si>
  <si>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</si>
  <si>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</si>
  <si>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</si>
  <si>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</si>
  <si>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</si>
  <si>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</si>
  <si>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</si>
  <si>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</si>
  <si>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</si>
  <si>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</si>
  <si>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</si>
  <si>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</si>
  <si>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</si>
  <si>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</si>
  <si>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</si>
  <si>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</si>
  <si>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</si>
  <si>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</si>
  <si>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</si>
  <si>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</si>
  <si>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</si>
  <si>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</si>
  <si>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</si>
  <si>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</si>
  <si>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</si>
  <si>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</si>
  <si>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</si>
  <si>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</si>
  <si>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</si>
  <si>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</si>
  <si>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</si>
  <si>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</si>
  <si>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</si>
  <si>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</si>
  <si>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</si>
  <si>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</si>
  <si>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</si>
  <si>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</si>
  <si>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</si>
  <si>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</si>
  <si>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</si>
  <si>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</si>
  <si>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</si>
  <si>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</si>
  <si>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</si>
  <si>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</si>
  <si>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</si>
  <si>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</si>
  <si>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</si>
  <si>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</si>
  <si>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</si>
  <si>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</si>
  <si>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</si>
  <si>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</si>
  <si>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</si>
  <si>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</si>
  <si>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</si>
  <si>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</si>
  <si>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</si>
  <si>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</si>
  <si>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</si>
  <si>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</si>
  <si>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</si>
  <si>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</si>
  <si>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</si>
  <si>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</si>
  <si>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</si>
  <si>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</si>
  <si>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</si>
  <si>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</si>
  <si>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</si>
  <si>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</si>
  <si>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</si>
  <si>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</si>
  <si>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</si>
  <si>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</si>
  <si>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</si>
  <si>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</si>
  <si>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</si>
  <si>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</si>
  <si>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</si>
  <si>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</si>
  <si>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</si>
  <si>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</si>
  <si>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</si>
  <si>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</si>
  <si>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</si>
  <si>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</si>
  <si>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</si>
  <si>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</si>
  <si>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</si>
  <si>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</si>
  <si>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</si>
  <si>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</si>
  <si>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</si>
  <si>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</si>
  <si>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</si>
  <si>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</si>
  <si>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</si>
  <si>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</si>
  <si>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</si>
  <si>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</si>
  <si>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</si>
  <si>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</si>
  <si>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</si>
  <si>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</si>
  <si>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</si>
  <si>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</si>
  <si>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</si>
  <si>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</si>
  <si>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</si>
  <si>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</si>
  <si>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</si>
  <si>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</si>
  <si>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</si>
  <si>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</si>
  <si>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</si>
  <si>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</si>
  <si>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</si>
  <si>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</si>
  <si>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</si>
  <si>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</si>
  <si>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</si>
  <si>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</si>
  <si>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</si>
  <si>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</si>
  <si>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</si>
  <si>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</si>
  <si>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</si>
  <si>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</si>
  <si>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</si>
  <si>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</si>
  <si>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</si>
  <si>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</si>
  <si>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</si>
  <si>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</si>
  <si>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</si>
  <si>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</si>
  <si>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</si>
  <si>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</si>
  <si>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</si>
  <si>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</si>
  <si>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</si>
  <si>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</si>
  <si>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</si>
  <si>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</si>
  <si>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</si>
  <si>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</si>
  <si>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</si>
  <si>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</si>
  <si>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</si>
  <si>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</si>
  <si>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</si>
  <si>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</si>
  <si>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</si>
  <si>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</si>
  <si>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</si>
  <si>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</si>
  <si>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</si>
  <si>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</si>
  <si>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</si>
  <si>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</si>
  <si>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</si>
  <si>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</si>
  <si>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</si>
  <si>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</si>
  <si>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</si>
  <si>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</si>
  <si>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</si>
  <si>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</si>
  <si>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</si>
  <si>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</si>
  <si>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</si>
  <si>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</si>
  <si>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</si>
  <si>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</si>
  <si>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</si>
  <si>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</si>
  <si>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</si>
  <si>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</si>
  <si>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</si>
  <si>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</si>
  <si>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</si>
  <si>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</si>
  <si>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</si>
  <si>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</si>
  <si>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</si>
  <si>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</si>
  <si>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</si>
  <si>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</si>
  <si>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</si>
  <si>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</si>
  <si>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</si>
  <si>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</si>
  <si>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</si>
  <si>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</si>
  <si>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</si>
  <si>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</si>
  <si>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</si>
  <si>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</si>
  <si>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</si>
  <si>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</si>
  <si>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</si>
  <si>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</si>
  <si>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</si>
  <si>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</si>
  <si>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</si>
  <si>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</si>
  <si>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</si>
  <si>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</si>
  <si>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</si>
  <si>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</si>
  <si>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</si>
  <si>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</si>
  <si>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</si>
  <si>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</si>
  <si>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</si>
  <si>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</si>
  <si>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</si>
  <si>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</si>
  <si>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</si>
  <si>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</si>
  <si>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</si>
  <si>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</si>
  <si>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</si>
  <si>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</si>
  <si>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</si>
  <si>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</si>
  <si>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</si>
  <si>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</si>
  <si>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</si>
  <si>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</si>
  <si>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</si>
  <si>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</si>
  <si>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</si>
  <si>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</si>
  <si>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</si>
  <si>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</si>
  <si>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</si>
  <si>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</si>
  <si>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</si>
  <si>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</si>
  <si>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</si>
  <si>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</si>
  <si>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</si>
  <si>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</si>
  <si>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</si>
  <si>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</si>
  <si>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</si>
  <si>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</si>
  <si>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</si>
  <si>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</si>
  <si>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</si>
  <si>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</si>
  <si>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</si>
  <si>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</si>
  <si>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</si>
  <si>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</si>
  <si>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</si>
  <si>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</si>
  <si>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</si>
  <si>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</si>
  <si>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</si>
  <si>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</si>
  <si>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</si>
  <si>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</si>
  <si>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</si>
  <si>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</si>
  <si>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</si>
  <si>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</si>
  <si>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</si>
  <si>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</si>
  <si>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</si>
  <si>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</si>
  <si>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</si>
  <si>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</si>
  <si>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</si>
  <si>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</si>
  <si>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</si>
  <si>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</si>
  <si>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</si>
  <si>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</si>
  <si>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</si>
  <si>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</si>
  <si>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</si>
  <si>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</si>
  <si>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</si>
  <si>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</si>
  <si>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</si>
  <si>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</si>
  <si>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</si>
  <si>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</si>
  <si>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</si>
  <si>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</si>
  <si>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</si>
  <si>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</si>
  <si>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</si>
  <si>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</si>
  <si>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</si>
  <si>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</si>
  <si>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</si>
  <si>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</si>
  <si>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</si>
  <si>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</si>
  <si>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</si>
  <si>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</si>
  <si>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</si>
  <si>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</si>
  <si>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</si>
  <si>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</si>
  <si>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</si>
  <si>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</si>
  <si>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</si>
  <si>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</si>
  <si>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</si>
  <si>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</si>
  <si>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</si>
  <si>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</si>
  <si>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</si>
  <si>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</si>
  <si>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</si>
  <si>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</si>
  <si>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</si>
  <si>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</si>
  <si>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</si>
  <si>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</si>
  <si>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</si>
  <si>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</si>
  <si>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</si>
  <si>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</si>
  <si>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</si>
  <si>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</si>
  <si>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</si>
  <si>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</si>
  <si>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</si>
  <si>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</si>
  <si>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</si>
  <si>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</si>
  <si>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</si>
  <si>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</si>
  <si>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</si>
  <si>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</si>
  <si>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</si>
  <si>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</si>
  <si>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</si>
  <si>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</si>
  <si>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</si>
  <si>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</si>
  <si>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</si>
  <si>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</si>
  <si>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</si>
  <si>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</si>
  <si>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</si>
  <si>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</si>
  <si>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</si>
  <si>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</si>
  <si>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</si>
  <si>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</si>
  <si>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</si>
  <si>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</si>
  <si>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</si>
  <si>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</si>
  <si>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</si>
  <si>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</si>
  <si>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</si>
  <si>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</si>
  <si>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</si>
  <si>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</si>
  <si>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</si>
  <si>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</si>
  <si>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</si>
  <si>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</si>
  <si>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</si>
  <si>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</si>
  <si>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</si>
  <si>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</si>
  <si>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</si>
  <si>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</si>
  <si>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</si>
  <si>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</si>
  <si>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</si>
  <si>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</si>
  <si>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</si>
  <si>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</si>
  <si>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</si>
  <si>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</si>
  <si>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</si>
  <si>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</si>
  <si>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</si>
  <si>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</si>
  <si>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</si>
  <si>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</si>
  <si>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</si>
  <si>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</si>
  <si>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</si>
  <si>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</si>
  <si>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</si>
  <si>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</si>
  <si>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</si>
  <si>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</si>
  <si>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</si>
  <si>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</si>
  <si>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</si>
  <si>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</si>
  <si>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</si>
  <si>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</si>
  <si>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</si>
  <si>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</si>
  <si>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</si>
  <si>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</si>
  <si>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</si>
  <si>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</si>
  <si>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</si>
  <si>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</si>
  <si>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</si>
  <si>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</si>
  <si>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</si>
  <si>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</si>
  <si>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</si>
  <si>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</si>
  <si>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</si>
  <si>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</si>
  <si>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</si>
  <si>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</si>
  <si>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</si>
  <si>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</si>
  <si>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</si>
  <si>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</si>
  <si>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</si>
  <si>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</si>
  <si>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</si>
  <si>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</si>
  <si>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</si>
  <si>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</si>
  <si>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</si>
  <si>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</si>
  <si>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</si>
  <si>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</si>
  <si>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</si>
  <si>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</si>
  <si>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</si>
  <si>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</si>
  <si>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</si>
  <si>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</si>
  <si>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</si>
  <si>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</si>
  <si>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</si>
  <si>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</si>
  <si>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</si>
  <si>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</si>
  <si>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</si>
  <si>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</si>
  <si>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</si>
  <si>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</si>
  <si>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</si>
  <si>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</si>
  <si>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</si>
  <si>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</si>
  <si>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</si>
  <si>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</si>
  <si>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</si>
  <si>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</si>
  <si>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</si>
  <si>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</si>
  <si>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</si>
  <si>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</si>
  <si>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</si>
  <si>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</si>
  <si>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</si>
  <si>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</si>
  <si>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</si>
  <si>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</si>
  <si>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</si>
  <si>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</si>
  <si>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</si>
  <si>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</si>
  <si>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</si>
  <si>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</si>
  <si>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</si>
  <si>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</si>
  <si>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</si>
  <si>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</si>
  <si>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</si>
  <si>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</si>
  <si>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</si>
  <si>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</si>
  <si>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</si>
  <si>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</si>
  <si>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</si>
  <si>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</si>
  <si>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</si>
  <si>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</si>
  <si>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</si>
  <si>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</si>
  <si>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</si>
  <si>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</si>
  <si>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</si>
  <si>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</si>
  <si>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</si>
  <si>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</si>
  <si>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</si>
  <si>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</si>
  <si>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</si>
  <si>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</si>
  <si>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</si>
  <si>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</si>
  <si>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</si>
  <si>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</si>
  <si>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</si>
  <si>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</si>
  <si>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</si>
  <si>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</si>
  <si>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</si>
  <si>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</si>
  <si>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</si>
  <si>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</si>
  <si>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</si>
  <si>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</si>
  <si>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</si>
  <si>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</si>
  <si>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</si>
  <si>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</si>
  <si>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</si>
  <si>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</si>
  <si>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</si>
  <si>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</si>
  <si>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</si>
  <si>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</si>
  <si>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</si>
  <si>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</si>
  <si>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</si>
  <si>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</si>
  <si>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</si>
  <si>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</si>
  <si>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</si>
  <si>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</si>
  <si>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</si>
  <si>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</si>
  <si>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</si>
  <si>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</si>
  <si>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</si>
  <si>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</si>
  <si>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</si>
  <si>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</si>
  <si>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</si>
  <si>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</si>
  <si>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</si>
  <si>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</si>
  <si>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</si>
  <si>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</si>
  <si>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</si>
  <si>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</si>
  <si>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</si>
  <si>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</si>
  <si>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</si>
  <si>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</si>
  <si>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</si>
  <si>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</si>
  <si>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</si>
  <si>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</si>
  <si>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</si>
  <si>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</si>
  <si>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</si>
  <si>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</si>
  <si>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</si>
  <si>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</si>
  <si>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</si>
  <si>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</si>
  <si>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</si>
  <si>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</si>
  <si>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</si>
  <si>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</si>
  <si>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</si>
  <si>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</si>
  <si>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</si>
  <si>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</si>
  <si>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</si>
  <si>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</si>
  <si>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</si>
  <si>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</si>
  <si>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</si>
  <si>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</si>
  <si>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</si>
  <si>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</si>
  <si>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</si>
  <si>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</si>
  <si>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</si>
  <si>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</si>
  <si>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</si>
  <si>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</si>
  <si>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</si>
  <si>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</si>
  <si>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</si>
  <si>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</si>
  <si>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</si>
  <si>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</si>
  <si>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</si>
  <si>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</si>
  <si>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</si>
  <si>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</si>
  <si>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</si>
  <si>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</si>
  <si>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</si>
  <si>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</si>
  <si>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</si>
  <si>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</si>
  <si>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</si>
  <si>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</si>
  <si>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</si>
  <si>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</si>
  <si>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</si>
  <si>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</si>
  <si>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</si>
  <si>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</si>
  <si>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</si>
  <si>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</si>
  <si>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</si>
  <si>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</si>
  <si>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</si>
  <si>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</si>
  <si>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</si>
  <si>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</si>
  <si>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</si>
  <si>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</si>
  <si>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</si>
  <si>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</si>
  <si>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</si>
  <si>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</si>
  <si>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</si>
  <si>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</si>
  <si>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</si>
  <si>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</si>
  <si>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</si>
  <si>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</si>
  <si>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</si>
  <si>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</si>
  <si>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</si>
  <si>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</si>
  <si>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</si>
  <si>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</si>
  <si>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</si>
  <si>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</si>
  <si>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</si>
  <si>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</si>
  <si>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</si>
  <si>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</si>
  <si>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</si>
  <si>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</si>
  <si>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</si>
  <si>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</si>
  <si>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</si>
  <si>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</si>
  <si>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</si>
  <si>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</si>
  <si>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</si>
  <si>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</si>
  <si>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</si>
  <si>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</si>
  <si>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</si>
  <si>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</si>
  <si>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</si>
  <si>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</si>
  <si>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</si>
  <si>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</si>
  <si>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</si>
  <si>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</si>
  <si>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</si>
  <si>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</si>
  <si>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</si>
  <si>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</si>
  <si>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</si>
  <si>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</si>
  <si>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</si>
  <si>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</si>
  <si>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</si>
  <si>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</si>
  <si>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</si>
  <si>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</si>
  <si>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</si>
  <si>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</si>
  <si>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</si>
  <si>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</si>
  <si>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</si>
  <si>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</si>
  <si>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</si>
  <si>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</si>
  <si>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</si>
  <si>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</si>
  <si>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</si>
  <si>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</si>
  <si>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</si>
  <si>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</si>
  <si>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</si>
  <si>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</si>
  <si>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</si>
  <si>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</si>
  <si>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</si>
  <si>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</si>
  <si>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</si>
  <si>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</si>
  <si>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</si>
  <si>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</si>
  <si>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</si>
  <si>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</si>
  <si>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</si>
  <si>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</si>
  <si>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</si>
  <si>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</si>
  <si>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</si>
  <si>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</si>
  <si>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</si>
  <si>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</si>
  <si>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</si>
  <si>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</si>
  <si>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</si>
  <si>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</si>
  <si>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</si>
  <si>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</si>
  <si>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</si>
  <si>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</si>
  <si>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</si>
  <si>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</si>
  <si>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</si>
  <si>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</si>
  <si>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</si>
  <si>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</si>
  <si>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</si>
  <si>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</si>
  <si>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</si>
  <si>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</si>
  <si>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</si>
  <si>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</si>
  <si>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</si>
  <si>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</si>
  <si>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</si>
  <si>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</si>
  <si>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</si>
  <si>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</si>
  <si>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</si>
  <si>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</si>
  <si>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</si>
  <si>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</si>
  <si>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</si>
  <si>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</si>
  <si>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</si>
  <si>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</si>
  <si>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</si>
  <si>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</si>
  <si>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</si>
  <si>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</si>
  <si>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</si>
  <si>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</si>
  <si>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</si>
  <si>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</si>
  <si>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</si>
  <si>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</si>
  <si>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</si>
  <si>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</si>
  <si>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</si>
  <si>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</si>
  <si>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</si>
  <si>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</si>
  <si>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</si>
  <si>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</si>
  <si>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</si>
  <si>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</si>
  <si>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</si>
  <si>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</si>
  <si>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</si>
  <si>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</si>
  <si>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</si>
  <si>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</si>
  <si>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</si>
  <si>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</si>
  <si>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</si>
  <si>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</si>
  <si>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</si>
  <si>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</si>
  <si>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</si>
  <si>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</si>
  <si>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</si>
  <si>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</si>
  <si>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</si>
  <si>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</si>
  <si>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</si>
  <si>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</si>
  <si>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</si>
  <si>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</si>
  <si>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</si>
  <si>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</si>
  <si>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</si>
  <si>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</si>
  <si>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</si>
  <si>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</si>
  <si>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</si>
  <si>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</si>
  <si>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</si>
  <si>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</si>
  <si>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</si>
  <si>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</si>
  <si>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</si>
  <si>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</si>
  <si>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</si>
  <si>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</si>
  <si>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</si>
  <si>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</si>
  <si>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</si>
  <si>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</si>
  <si>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</si>
  <si>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</si>
  <si>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</si>
  <si>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</si>
  <si>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</si>
  <si>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</si>
  <si>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</si>
  <si>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</si>
  <si>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</si>
  <si>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</si>
  <si>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</si>
  <si>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</si>
  <si>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</si>
  <si>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</si>
  <si>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</si>
  <si>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</si>
  <si>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</si>
  <si>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</si>
  <si>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</si>
  <si>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</si>
  <si>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</si>
  <si>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</si>
  <si>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</si>
  <si>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</si>
  <si>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</si>
  <si>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</si>
  <si>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</si>
  <si>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</si>
  <si>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</si>
  <si>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</si>
  <si>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</si>
  <si>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</si>
  <si>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</si>
  <si>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</si>
  <si>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</si>
  <si>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</si>
  <si>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</si>
  <si>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</si>
  <si>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</si>
  <si>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</si>
  <si>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</si>
  <si>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</si>
  <si>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</si>
  <si>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</si>
  <si>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</si>
  <si>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</si>
  <si>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</si>
  <si>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</si>
  <si>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</si>
  <si>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</si>
  <si>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</si>
  <si>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</si>
  <si>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</si>
  <si>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</si>
  <si>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</si>
  <si>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</si>
  <si>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</si>
  <si>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</si>
  <si>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</si>
  <si>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</si>
  <si>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</si>
  <si>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</si>
  <si>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</si>
  <si>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</si>
  <si>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</si>
  <si>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</si>
  <si>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</si>
  <si>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</si>
  <si>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</si>
  <si>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</si>
  <si>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</si>
  <si>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</si>
  <si>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</si>
  <si>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</si>
  <si>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</si>
  <si>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</si>
  <si>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</si>
  <si>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</si>
  <si>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</si>
  <si>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</si>
  <si>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</si>
  <si>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</si>
  <si>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</si>
  <si>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</si>
  <si>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</si>
  <si>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</si>
  <si>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</si>
  <si>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</si>
  <si>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</si>
  <si>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</si>
  <si>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</si>
  <si>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</si>
  <si>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</si>
  <si>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</si>
  <si>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</si>
  <si>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</si>
  <si>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</si>
  <si>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</si>
  <si>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</si>
  <si>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</si>
  <si>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</si>
  <si>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</si>
  <si>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</si>
  <si>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</si>
  <si>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</si>
  <si>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</si>
  <si>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</si>
  <si>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</si>
  <si>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</si>
  <si>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</si>
  <si>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</si>
  <si>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</si>
  <si>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</si>
  <si>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</si>
  <si>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</si>
  <si>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</si>
  <si>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</si>
  <si>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</si>
  <si>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</si>
  <si>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</si>
  <si>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</si>
  <si>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</si>
  <si>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</si>
  <si>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</si>
  <si>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</si>
  <si>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</si>
  <si>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</si>
  <si>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</si>
  <si>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</si>
  <si>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</si>
  <si>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</si>
  <si>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</si>
  <si>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</si>
  <si>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</si>
  <si>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</si>
  <si>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</si>
  <si>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</si>
  <si>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</si>
  <si>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</si>
  <si>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</si>
  <si>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</si>
  <si>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</si>
  <si>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</si>
  <si>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</si>
  <si>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</si>
  <si>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</si>
  <si>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</si>
  <si>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</si>
  <si>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</si>
  <si>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</si>
  <si>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</si>
  <si>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</si>
  <si>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</si>
  <si>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</si>
  <si>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</si>
  <si>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</si>
  <si>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</si>
  <si>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</si>
  <si>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</si>
  <si>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</si>
  <si>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</si>
  <si>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</si>
  <si>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</si>
  <si>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</si>
  <si>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</si>
  <si>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</si>
  <si>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</si>
  <si>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</si>
  <si>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</si>
  <si>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</si>
  <si>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</si>
  <si>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</si>
  <si>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</si>
  <si>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</si>
  <si>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</si>
  <si>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</si>
  <si>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</si>
  <si>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</si>
  <si>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</si>
  <si>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</si>
  <si>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</si>
  <si>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</si>
  <si>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</si>
  <si>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</si>
  <si>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</si>
  <si>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</si>
  <si>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</si>
  <si>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</si>
  <si>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</si>
  <si>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</si>
  <si>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</si>
  <si>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</si>
  <si>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</si>
  <si>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</si>
  <si>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</si>
  <si>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</si>
  <si>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</si>
  <si>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</si>
  <si>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</si>
  <si>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</si>
  <si>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</si>
  <si>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</si>
  <si>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</si>
  <si>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</si>
  <si>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</si>
  <si>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</si>
  <si>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</si>
  <si>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</si>
  <si>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</si>
  <si>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</si>
  <si>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</si>
  <si>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</si>
  <si>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</si>
  <si>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</si>
  <si>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</si>
  <si>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</si>
  <si>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</si>
  <si>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</si>
  <si>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</si>
  <si>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</si>
  <si>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</si>
  <si>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</si>
  <si>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</si>
  <si>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</si>
  <si>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</si>
  <si>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</si>
  <si>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</si>
  <si>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</si>
  <si>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</si>
  <si>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</si>
  <si>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</si>
  <si>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</si>
  <si>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</si>
  <si>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</si>
  <si>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</si>
  <si>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</si>
  <si>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</si>
  <si>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</si>
  <si>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</si>
  <si>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</si>
  <si>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</si>
  <si>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</si>
  <si>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</si>
  <si>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</si>
  <si>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</si>
  <si>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</si>
  <si>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</si>
  <si>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</si>
  <si>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</si>
  <si>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</si>
  <si>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</si>
  <si>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</si>
  <si>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</si>
  <si>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</si>
  <si>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</si>
  <si>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</si>
  <si>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</si>
  <si>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</si>
  <si>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</si>
  <si>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</si>
  <si>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</si>
  <si>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</si>
  <si>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</si>
  <si>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</si>
  <si>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</si>
  <si>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</si>
  <si>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</si>
  <si>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</si>
  <si>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</si>
  <si>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</si>
  <si>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</si>
  <si>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</si>
  <si>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</si>
  <si>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</si>
  <si>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</si>
  <si>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</si>
  <si>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</si>
  <si>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</si>
  <si>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</si>
  <si>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</si>
  <si>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</si>
  <si>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</si>
  <si>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</si>
  <si>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</si>
  <si>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</si>
  <si>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</si>
  <si>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</si>
  <si>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</si>
  <si>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</si>
  <si>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</si>
  <si>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</si>
  <si>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</si>
  <si>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</si>
  <si>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</si>
  <si>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</si>
  <si>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</si>
  <si>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</si>
  <si>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</si>
  <si>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</si>
  <si>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</si>
  <si>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</si>
  <si>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</si>
  <si>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</si>
  <si>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</si>
  <si>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</si>
  <si>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</si>
  <si>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</si>
  <si>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</si>
  <si>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</si>
  <si>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</si>
  <si>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</si>
  <si>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</si>
  <si>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</si>
  <si>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</si>
  <si>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</si>
  <si>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</si>
  <si>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</si>
  <si>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</si>
  <si>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</si>
  <si>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</si>
  <si>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</si>
  <si>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</si>
  <si>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</si>
  <si>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</si>
  <si>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</si>
  <si>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</si>
  <si>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</si>
  <si>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</si>
  <si>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</si>
  <si>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</si>
  <si>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</si>
  <si>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</si>
  <si>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</si>
  <si>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</si>
  <si>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</si>
  <si>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</si>
  <si>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</si>
  <si>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</si>
  <si>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</si>
  <si>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</si>
  <si>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</si>
  <si>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</si>
  <si>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</si>
  <si>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</si>
  <si>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</si>
  <si>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</si>
  <si>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</si>
  <si>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</si>
  <si>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</si>
  <si>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</si>
  <si>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</si>
  <si>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</si>
  <si>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</si>
  <si>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</si>
  <si>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</si>
  <si>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</si>
  <si>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</si>
  <si>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</si>
  <si>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</si>
  <si>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</si>
  <si>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</si>
  <si>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</si>
  <si>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</si>
  <si>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</si>
  <si>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</si>
  <si>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</si>
  <si>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</si>
  <si>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</si>
  <si>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</si>
  <si>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</si>
  <si>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</si>
  <si>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</si>
  <si>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</si>
  <si>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</si>
  <si>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</si>
  <si>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</si>
  <si>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</si>
  <si>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</si>
  <si>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</si>
  <si>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</si>
  <si>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</si>
  <si>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</si>
  <si>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</si>
  <si>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</si>
  <si>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</si>
  <si>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</si>
  <si>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</si>
  <si>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</si>
  <si>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</si>
  <si>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</si>
  <si>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</si>
  <si>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</si>
  <si>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</si>
  <si>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</si>
  <si>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</si>
  <si>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</si>
  <si>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</si>
  <si>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</si>
  <si>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</si>
  <si>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</si>
  <si>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</si>
  <si>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</si>
  <si>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</si>
  <si>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</si>
  <si>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</si>
  <si>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</si>
  <si>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</si>
  <si>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</si>
  <si>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</si>
  <si>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</si>
  <si>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</si>
  <si>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</si>
  <si>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</si>
  <si>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</si>
  <si>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</si>
  <si>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</si>
  <si>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</si>
  <si>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</si>
  <si>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</si>
  <si>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</si>
  <si>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</si>
  <si>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</si>
  <si>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</si>
  <si>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</si>
  <si>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</si>
  <si>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</si>
  <si>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</si>
  <si>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</si>
  <si>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</si>
  <si>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</si>
  <si>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</si>
  <si>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</si>
  <si>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</si>
  <si>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</si>
  <si>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</si>
  <si>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</si>
  <si>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</si>
  <si>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</si>
  <si>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</si>
  <si>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</si>
  <si>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</si>
  <si>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</si>
  <si>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</si>
  <si>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</si>
  <si>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</si>
  <si>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</si>
  <si>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</si>
  <si>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</si>
  <si>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</si>
  <si>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</si>
  <si>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</si>
  <si>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</si>
  <si>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</si>
  <si>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</si>
  <si>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</si>
  <si>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</si>
  <si>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</si>
  <si>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</si>
  <si>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</si>
  <si>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</si>
  <si>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</si>
  <si>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</si>
  <si>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</si>
  <si>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</si>
  <si>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</si>
  <si>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</si>
  <si>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</si>
  <si>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</si>
  <si>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</si>
  <si>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</si>
  <si>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</si>
  <si>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</si>
  <si>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</si>
  <si>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</si>
  <si>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</si>
  <si>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</si>
  <si>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</si>
  <si>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</si>
  <si>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</si>
  <si>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</si>
  <si>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</si>
  <si>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</si>
  <si>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</si>
  <si>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</si>
  <si>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</si>
  <si>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</si>
  <si>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</si>
  <si>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</si>
  <si>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</si>
  <si>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</si>
  <si>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</si>
  <si>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</si>
  <si>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</si>
  <si>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</si>
  <si>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</si>
  <si>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</si>
  <si>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</si>
  <si>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</si>
  <si>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</si>
  <si>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</si>
  <si>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</si>
  <si>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</si>
  <si>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</si>
  <si>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</si>
  <si>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</si>
  <si>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</si>
  <si>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</si>
  <si>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</si>
  <si>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</si>
  <si>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</si>
  <si>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</si>
  <si>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</si>
  <si>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</si>
  <si>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</si>
  <si>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</si>
  <si>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</si>
  <si>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</si>
  <si>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</si>
  <si>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</si>
  <si>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</si>
  <si>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</si>
  <si>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</si>
  <si>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</si>
  <si>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</si>
  <si>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</si>
  <si>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</si>
  <si>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</si>
  <si>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</si>
  <si>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</si>
  <si>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</si>
  <si>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</si>
  <si>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</si>
  <si>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</si>
  <si>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</si>
  <si>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</si>
  <si>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</si>
  <si>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</si>
  <si>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</si>
  <si>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</si>
  <si>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</si>
  <si>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</si>
  <si>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</si>
  <si>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</si>
  <si>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</si>
  <si>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</si>
  <si>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</si>
  <si>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</si>
  <si>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</si>
  <si>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</si>
  <si>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</si>
  <si>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</si>
  <si>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</si>
  <si>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</si>
  <si>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</si>
  <si>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</si>
  <si>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</si>
  <si>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</si>
  <si>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</si>
  <si>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</si>
  <si>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</si>
  <si>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</si>
  <si>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</si>
  <si>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</si>
  <si>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</si>
  <si>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</si>
  <si>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</si>
  <si>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</si>
  <si>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</si>
  <si>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</si>
  <si>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</si>
  <si>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</si>
  <si>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</si>
  <si>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</si>
  <si>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</si>
  <si>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</si>
  <si>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</si>
  <si>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</si>
  <si>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</si>
  <si>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</si>
  <si>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</si>
  <si>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</si>
  <si>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</si>
  <si>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</si>
  <si>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</si>
  <si>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</si>
  <si>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</si>
  <si>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</si>
  <si>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</si>
  <si>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</si>
  <si>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</si>
  <si>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</si>
  <si>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</si>
  <si>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</si>
  <si>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</si>
  <si>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</si>
  <si>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</si>
  <si>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</si>
  <si>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</si>
  <si>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</si>
  <si>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</si>
  <si>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</si>
  <si>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</si>
  <si>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</si>
  <si>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</si>
  <si>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</si>
  <si>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</si>
  <si>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</si>
  <si>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</si>
  <si>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</si>
  <si>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</si>
  <si>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</si>
  <si>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</si>
  <si>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</si>
  <si>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</si>
  <si>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</si>
  <si>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</si>
  <si>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</si>
  <si>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</si>
  <si>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</si>
  <si>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</si>
  <si>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</si>
  <si>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</si>
  <si>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</si>
  <si>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</si>
  <si>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</si>
  <si>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</si>
  <si>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</si>
  <si>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</si>
  <si>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</si>
  <si>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</si>
  <si>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</si>
  <si>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</si>
  <si>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</si>
  <si>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</si>
  <si>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</si>
  <si>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</si>
  <si>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</si>
  <si>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</si>
  <si>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</si>
  <si>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</si>
  <si>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</si>
  <si>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</si>
  <si>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</si>
  <si>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</si>
  <si>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</si>
  <si>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</si>
  <si>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</si>
  <si>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</si>
  <si>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</si>
  <si>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</si>
  <si>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</si>
  <si>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</si>
  <si>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</si>
  <si>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</si>
  <si>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</si>
  <si>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</si>
  <si>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</si>
  <si>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</si>
  <si>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</si>
  <si>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</si>
  <si>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</si>
  <si>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</si>
  <si>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</si>
  <si>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</si>
  <si>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</si>
  <si>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</si>
  <si>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</si>
  <si>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</si>
  <si>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</si>
  <si>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</si>
  <si>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</si>
  <si>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</si>
  <si>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</si>
  <si>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</si>
  <si>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</si>
  <si>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</si>
  <si>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</si>
  <si>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</si>
  <si>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</si>
  <si>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</si>
  <si>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</si>
  <si>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</si>
  <si>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</si>
  <si>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</si>
  <si>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</si>
  <si>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</si>
  <si>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</si>
  <si>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</si>
  <si>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</si>
  <si>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</si>
  <si>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</si>
  <si>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</si>
  <si>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</si>
  <si>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</si>
  <si>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</si>
  <si>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</si>
  <si>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</si>
  <si>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</si>
  <si>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</si>
  <si>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</si>
  <si>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</si>
  <si>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</si>
  <si>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</si>
  <si>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</si>
  <si>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</si>
  <si>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</si>
  <si>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</si>
  <si>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</si>
  <si>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</si>
  <si>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</si>
  <si>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</si>
  <si>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</si>
  <si>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</si>
  <si>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</si>
  <si>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</si>
  <si>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</si>
  <si>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</si>
  <si>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</si>
  <si>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</si>
  <si>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</si>
  <si>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</si>
  <si>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</si>
  <si>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</si>
  <si>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</si>
  <si>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</si>
  <si>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</si>
  <si>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</si>
  <si>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</si>
  <si>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</si>
  <si>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</si>
  <si>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</si>
  <si>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</si>
  <si>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</si>
  <si>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</si>
  <si>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</si>
  <si>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</si>
  <si>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</si>
  <si>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</si>
  <si>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</si>
  <si>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</si>
  <si>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</si>
  <si>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</si>
  <si>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</si>
  <si>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</si>
  <si>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</si>
  <si>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</si>
  <si>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</si>
  <si>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</si>
  <si>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</si>
  <si>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</si>
  <si>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</si>
  <si>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</si>
  <si>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</si>
  <si>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</si>
  <si>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</si>
  <si>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</si>
  <si>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</si>
  <si>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</si>
  <si>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</si>
  <si>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</si>
  <si>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</si>
  <si>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</si>
  <si>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</si>
  <si>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</si>
  <si>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</si>
  <si>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</si>
  <si>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</si>
  <si>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</si>
  <si>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</si>
  <si>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</si>
  <si>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</si>
  <si>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</si>
  <si>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</si>
  <si>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</si>
  <si>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</si>
  <si>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</si>
  <si>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</si>
  <si>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</si>
  <si>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</si>
  <si>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</si>
  <si>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</si>
  <si>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</si>
  <si>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</si>
  <si>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</si>
  <si>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</si>
  <si>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</si>
  <si>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</si>
  <si>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</si>
  <si>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</si>
  <si>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</si>
  <si>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</si>
  <si>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</si>
  <si>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</si>
  <si>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</si>
  <si>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</si>
  <si>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</si>
  <si>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</si>
  <si>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</si>
  <si>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</si>
  <si>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</si>
  <si>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</si>
  <si>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</si>
  <si>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</si>
  <si>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</si>
  <si>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</si>
  <si>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</si>
  <si>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</si>
  <si>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</si>
  <si>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</si>
  <si>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</si>
  <si>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</si>
  <si>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</si>
  <si>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</si>
  <si>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</si>
  <si>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</si>
  <si>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</si>
  <si>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</si>
  <si>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</si>
  <si>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</si>
  <si>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</si>
  <si>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</si>
  <si>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</si>
  <si>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</si>
  <si>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</si>
  <si>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</si>
  <si>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</si>
  <si>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</si>
  <si>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</si>
  <si>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</si>
  <si>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</si>
  <si>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</si>
  <si>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</si>
  <si>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</si>
  <si>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</si>
  <si>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</si>
  <si>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</si>
  <si>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</si>
  <si>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</si>
  <si>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</si>
  <si>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</si>
  <si>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</si>
  <si>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</si>
  <si>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</si>
  <si>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</si>
  <si>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</si>
  <si>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</si>
  <si>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</si>
  <si>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</si>
  <si>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</si>
  <si>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</si>
  <si>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</si>
  <si>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</si>
  <si>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</si>
  <si>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</si>
  <si>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</si>
  <si>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</si>
  <si>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</si>
  <si>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</si>
  <si>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</si>
  <si>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</si>
  <si>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</si>
  <si>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</si>
  <si>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</si>
  <si>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</si>
  <si>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</si>
  <si>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</si>
  <si>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</si>
  <si>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</si>
  <si>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</si>
  <si>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</si>
  <si>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</si>
  <si>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</si>
  <si>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</si>
  <si>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</si>
  <si>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</si>
  <si>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</si>
  <si>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</si>
  <si>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</si>
  <si>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</si>
  <si>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</si>
  <si>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</si>
  <si>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</si>
  <si>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</si>
  <si>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</si>
  <si>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</si>
  <si>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</si>
  <si>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</si>
  <si>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</si>
  <si>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</si>
  <si>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</si>
  <si>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</si>
  <si>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</si>
  <si>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</si>
  <si>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</si>
  <si>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</si>
  <si>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</si>
  <si>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</si>
  <si>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</si>
  <si>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</si>
  <si>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</si>
  <si>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</si>
  <si>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</si>
  <si>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</si>
  <si>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</si>
  <si>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</si>
  <si>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</si>
  <si>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</si>
  <si>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</si>
  <si>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</si>
  <si>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</si>
  <si>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</si>
  <si>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</si>
  <si>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</si>
  <si>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</si>
  <si>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</si>
  <si>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</si>
  <si>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</si>
  <si>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</si>
  <si>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</si>
  <si>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</si>
  <si>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</si>
  <si>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</si>
  <si>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</si>
  <si>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</si>
  <si>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</si>
  <si>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</si>
  <si>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</si>
  <si>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</si>
  <si>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</si>
  <si>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</si>
  <si>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</si>
  <si>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</si>
  <si>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</si>
  <si>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</si>
  <si>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</si>
  <si>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</si>
  <si>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</si>
  <si>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</si>
  <si>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</si>
  <si>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</si>
  <si>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</si>
  <si>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</si>
  <si>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</si>
  <si>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</si>
  <si>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</si>
  <si>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</si>
  <si>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</si>
  <si>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</si>
  <si>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</si>
  <si>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</si>
  <si>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</si>
  <si>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</si>
  <si>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</si>
  <si>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</si>
  <si>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</si>
  <si>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</si>
  <si>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</si>
  <si>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</si>
  <si>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</si>
  <si>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</si>
  <si>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</si>
  <si>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</si>
  <si>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</si>
  <si>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</si>
  <si>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</si>
  <si>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</si>
  <si>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</si>
  <si>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</si>
  <si>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</si>
  <si>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</si>
  <si>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</si>
  <si>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</si>
  <si>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</si>
  <si>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</si>
  <si>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</si>
  <si>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</si>
  <si>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</si>
  <si>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</si>
  <si>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</si>
  <si>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</si>
  <si>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</si>
  <si>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</si>
  <si>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</si>
  <si>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</si>
  <si>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</si>
  <si>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</si>
  <si>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</si>
  <si>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</si>
  <si>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</si>
  <si>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</si>
  <si>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</si>
  <si>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</si>
  <si>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</si>
  <si>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</si>
  <si>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</si>
  <si>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</si>
  <si>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</si>
  <si>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</si>
  <si>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</si>
  <si>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</si>
  <si>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</si>
  <si>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</si>
  <si>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</si>
  <si>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</si>
  <si>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</si>
  <si>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</si>
  <si>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</si>
  <si>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</si>
  <si>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</si>
  <si>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</si>
  <si>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</si>
  <si>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</si>
  <si>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</si>
  <si>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</si>
  <si>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</si>
  <si>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</si>
  <si>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</si>
  <si>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</si>
  <si>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</si>
  <si>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</si>
  <si>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</si>
  <si>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</si>
  <si>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</si>
  <si>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</si>
  <si>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</si>
  <si>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</si>
  <si>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</si>
  <si>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</si>
  <si>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</si>
  <si>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</si>
  <si>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</si>
  <si>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</si>
  <si>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</si>
  <si>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</si>
  <si>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</si>
  <si>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</si>
  <si>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</si>
  <si>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</si>
  <si>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</si>
  <si>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</si>
  <si>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</si>
  <si>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</si>
  <si>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</si>
  <si>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</si>
  <si>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</si>
  <si>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</si>
  <si>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</si>
  <si>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</si>
  <si>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</si>
  <si>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</si>
  <si>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</si>
  <si>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</si>
  <si>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</si>
  <si>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</si>
  <si>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</si>
  <si>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</si>
  <si>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</si>
  <si>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</si>
  <si>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</si>
  <si>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</si>
  <si>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</si>
  <si>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</si>
  <si>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</si>
  <si>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</si>
  <si>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</si>
  <si>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</si>
  <si>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</si>
  <si>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</si>
  <si>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</si>
  <si>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</si>
  <si>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</si>
  <si>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</si>
  <si>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</si>
  <si>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</si>
  <si>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</si>
  <si>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</si>
  <si>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</si>
  <si>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</si>
  <si>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</si>
  <si>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</si>
  <si>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</si>
  <si>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</si>
  <si>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</si>
  <si>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</si>
  <si>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</si>
  <si>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</si>
  <si>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</si>
  <si>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</si>
  <si>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</si>
  <si>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</si>
  <si>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</si>
  <si>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</si>
  <si>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</si>
  <si>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</si>
  <si>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</si>
  <si>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</si>
  <si>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</si>
  <si>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</si>
  <si>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</si>
  <si>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</si>
  <si>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</si>
  <si>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</si>
  <si>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</si>
  <si>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</si>
  <si>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</si>
  <si>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</si>
  <si>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</si>
  <si>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</si>
  <si>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</si>
  <si>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</si>
  <si>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</si>
  <si>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</si>
  <si>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</si>
  <si>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</si>
  <si>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</si>
  <si>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</si>
  <si>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</si>
  <si>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</si>
  <si>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</si>
  <si>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</si>
  <si>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</si>
  <si>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</si>
  <si>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</si>
  <si>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</si>
  <si>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</si>
  <si>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</si>
  <si>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</si>
  <si>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</si>
  <si>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</si>
  <si>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</si>
  <si>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</si>
  <si>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</si>
  <si>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</si>
  <si>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</si>
  <si>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</si>
  <si>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</si>
  <si>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</si>
  <si>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</si>
  <si>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</si>
  <si>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</si>
  <si>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</si>
  <si>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</si>
  <si>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</si>
  <si>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</si>
  <si>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</si>
  <si>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</si>
  <si>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</si>
  <si>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</si>
  <si>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</si>
  <si>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</si>
  <si>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</si>
  <si>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</si>
  <si>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</si>
  <si>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</si>
  <si>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</si>
  <si>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</si>
  <si>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</si>
  <si>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</si>
  <si>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</si>
  <si>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</si>
  <si>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</si>
  <si>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</si>
  <si>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</si>
  <si>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</si>
  <si>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</si>
  <si>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</si>
  <si>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</si>
  <si>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</si>
  <si>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</si>
  <si>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</si>
  <si>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</si>
  <si>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</si>
  <si>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</si>
  <si>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</si>
  <si>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</si>
  <si>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</si>
  <si>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</si>
  <si>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</si>
  <si>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</si>
  <si>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</si>
  <si>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</si>
  <si>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</si>
  <si>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</si>
  <si>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</si>
  <si>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</si>
  <si>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</si>
  <si>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</si>
  <si>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</si>
  <si>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</si>
  <si>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</si>
  <si>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</si>
  <si>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</si>
  <si>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</si>
  <si>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</si>
  <si>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</si>
  <si>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</si>
  <si>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</si>
  <si>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</si>
  <si>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</si>
  <si>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</si>
  <si>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</si>
  <si>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</si>
  <si>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</si>
  <si>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</si>
  <si>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</si>
  <si>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</si>
  <si>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</si>
  <si>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</si>
  <si>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</si>
  <si>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</si>
  <si>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</si>
  <si>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</si>
  <si>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</si>
  <si>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</si>
  <si>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</si>
  <si>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</si>
  <si>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</si>
  <si>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</si>
  <si>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</si>
  <si>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</si>
  <si>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</si>
  <si>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</si>
  <si>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</si>
  <si>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</si>
  <si>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</si>
  <si>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</si>
  <si>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</si>
  <si>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</si>
  <si>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</si>
  <si>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</si>
  <si>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</si>
  <si>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</si>
  <si>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</si>
  <si>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</si>
  <si>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</si>
  <si>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</si>
  <si>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</si>
  <si>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</si>
  <si>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</si>
  <si>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</si>
  <si>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</si>
  <si>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</si>
  <si>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</si>
  <si>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</si>
  <si>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</si>
  <si>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</si>
  <si>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</si>
  <si>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</si>
  <si>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</si>
  <si>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</si>
  <si>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</si>
  <si>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</si>
  <si>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</si>
  <si>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</si>
  <si>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</si>
  <si>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</si>
  <si>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</si>
  <si>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</si>
  <si>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</si>
  <si>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</si>
  <si>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</si>
  <si>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</si>
  <si>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</si>
  <si>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</si>
  <si>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</si>
  <si>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</si>
  <si>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</si>
  <si>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</si>
  <si>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</si>
  <si>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</si>
  <si>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</si>
  <si>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</si>
  <si>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</si>
  <si>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</si>
  <si>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</si>
  <si>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</si>
  <si>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</si>
  <si>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</si>
  <si>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</si>
  <si>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</si>
  <si>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</si>
  <si>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</si>
  <si>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</si>
  <si>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</si>
  <si>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</si>
  <si>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</si>
  <si>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</si>
  <si>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</si>
  <si>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</si>
  <si>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</si>
  <si>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</si>
  <si>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</si>
  <si>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</si>
  <si>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</si>
  <si>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</si>
  <si>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</si>
  <si>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</si>
  <si>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</si>
  <si>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</si>
  <si>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</si>
  <si>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</si>
  <si>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</si>
  <si>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</si>
  <si>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</si>
  <si>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</si>
  <si>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</si>
  <si>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</si>
  <si>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</si>
  <si>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</si>
  <si>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</si>
  <si>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</si>
  <si>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</si>
  <si>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</si>
  <si>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</si>
  <si>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</si>
  <si>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</si>
  <si>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</si>
  <si>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</si>
  <si>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</si>
  <si>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</si>
  <si>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</si>
  <si>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</si>
  <si>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</si>
  <si>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</si>
  <si>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</si>
  <si>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</si>
  <si>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</si>
  <si>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</si>
  <si>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</si>
  <si>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</si>
  <si>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</si>
  <si>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</si>
  <si>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</si>
  <si>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</si>
  <si>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</si>
  <si>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</si>
  <si>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</si>
  <si>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</si>
  <si>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</si>
  <si>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</si>
  <si>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</si>
  <si>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</si>
  <si>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</si>
  <si>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</si>
  <si>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</si>
  <si>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</si>
  <si>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</si>
  <si>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</si>
  <si>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</si>
  <si>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</si>
  <si>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</si>
  <si>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</si>
  <si>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</si>
  <si>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</si>
  <si>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</si>
  <si>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</si>
  <si>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</si>
  <si>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</si>
  <si>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</si>
  <si>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</si>
  <si>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</si>
  <si>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</si>
  <si>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</si>
  <si>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</si>
  <si>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</si>
  <si>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</si>
  <si>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</si>
  <si>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</si>
  <si>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</si>
  <si>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</si>
  <si>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</si>
  <si>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</si>
  <si>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</si>
  <si>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</si>
  <si>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</si>
  <si>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</si>
  <si>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</si>
  <si>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</si>
  <si>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</si>
  <si>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</si>
  <si>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</si>
  <si>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</si>
  <si>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</si>
  <si>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</si>
  <si>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</si>
  <si>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</si>
  <si>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</si>
  <si>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</si>
  <si>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</si>
  <si>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</si>
  <si>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</si>
  <si>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</si>
  <si>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</si>
  <si>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</si>
  <si>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</si>
  <si>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</si>
  <si>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</si>
  <si>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</si>
  <si>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</si>
  <si>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</si>
  <si>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</si>
  <si>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</si>
  <si>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</si>
  <si>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</si>
  <si>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</si>
  <si>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</si>
  <si>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</si>
  <si>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</si>
  <si>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</si>
  <si>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</si>
  <si>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</si>
  <si>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</si>
  <si>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</si>
  <si>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</si>
  <si>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</si>
  <si>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</si>
  <si>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</si>
  <si>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</si>
  <si>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</si>
  <si>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</si>
  <si>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</si>
  <si>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</si>
  <si>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</si>
  <si>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</si>
  <si>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</si>
  <si>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</si>
  <si>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</si>
  <si>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</si>
  <si>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</si>
  <si>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</si>
  <si>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</si>
  <si>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</si>
  <si>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</si>
  <si>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</si>
  <si>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</si>
  <si>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</si>
  <si>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</si>
  <si>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</si>
  <si>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</si>
  <si>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</si>
  <si>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</si>
  <si>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</si>
  <si>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</si>
  <si>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</si>
  <si>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</si>
  <si>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</si>
  <si>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</si>
  <si>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</si>
  <si>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</si>
  <si>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</si>
  <si>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</si>
  <si>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</si>
  <si>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</si>
  <si>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</si>
  <si>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</si>
  <si>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</si>
  <si>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</si>
  <si>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</si>
  <si>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</si>
  <si>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</si>
  <si>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</si>
  <si>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</si>
  <si>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</si>
  <si>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</si>
  <si>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</si>
  <si>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</si>
  <si>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</si>
  <si>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</si>
  <si>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</si>
  <si>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</si>
  <si>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</si>
  <si>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</si>
  <si>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</si>
  <si>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</si>
  <si>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</si>
  <si>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</si>
  <si>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</si>
  <si>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</si>
  <si>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</si>
  <si>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</si>
  <si>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</si>
  <si>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</si>
  <si>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</si>
  <si>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</si>
  <si>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</si>
  <si>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</si>
  <si>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</si>
  <si>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</si>
  <si>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</si>
  <si>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</si>
  <si>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</si>
  <si>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</si>
  <si>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</si>
  <si>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</si>
  <si>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</si>
  <si>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</si>
  <si>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</si>
  <si>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</si>
  <si>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</si>
  <si>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</si>
  <si>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</si>
  <si>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</si>
  <si>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</si>
  <si>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</si>
  <si>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</si>
  <si>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</si>
  <si>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</si>
  <si>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</si>
  <si>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</si>
  <si>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</si>
  <si>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</si>
  <si>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</si>
  <si>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</si>
  <si>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</si>
  <si>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</si>
  <si>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</si>
  <si>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</si>
  <si>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</si>
  <si>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</si>
  <si>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</si>
  <si>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</si>
  <si>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</si>
  <si>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</si>
  <si>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</si>
  <si>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</si>
  <si>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</si>
  <si>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</si>
  <si>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</si>
  <si>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</si>
  <si>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</si>
  <si>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</si>
  <si>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</si>
  <si>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</si>
  <si>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</si>
  <si>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</si>
  <si>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</si>
  <si>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</si>
  <si>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</si>
  <si>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</si>
  <si>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</si>
  <si>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</si>
  <si>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</si>
  <si>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</si>
  <si>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</si>
  <si>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</si>
  <si>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</si>
  <si>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</si>
  <si>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</si>
  <si>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</si>
  <si>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</si>
  <si>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</si>
  <si>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</si>
  <si>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</si>
  <si>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</si>
  <si>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</si>
  <si>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</si>
  <si>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</si>
  <si>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</si>
  <si>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</si>
  <si>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</si>
  <si>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</si>
  <si>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</si>
  <si>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</si>
  <si>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</si>
  <si>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</si>
  <si>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</si>
  <si>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</si>
  <si>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</si>
  <si>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</si>
  <si>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</si>
  <si>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</si>
  <si>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</si>
  <si>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</si>
  <si>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</si>
  <si>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</si>
  <si>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</si>
  <si>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</si>
  <si>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</si>
  <si>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</si>
  <si>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</si>
  <si>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</si>
  <si>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</si>
  <si>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</si>
  <si>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</si>
  <si>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</si>
  <si>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</si>
  <si>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</si>
  <si>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</si>
  <si>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</si>
  <si>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</si>
  <si>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</si>
  <si>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</si>
  <si>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</si>
  <si>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</si>
  <si>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</si>
  <si>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</si>
  <si>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</si>
  <si>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</si>
  <si>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</si>
  <si>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</si>
  <si>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</si>
  <si>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</si>
  <si>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</si>
  <si>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</si>
  <si>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</si>
  <si>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</si>
  <si>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</si>
  <si>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</si>
  <si>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</si>
  <si>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</si>
  <si>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</si>
  <si>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</si>
  <si>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</si>
  <si>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</si>
  <si>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</si>
  <si>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</si>
  <si>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</si>
  <si>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</si>
  <si>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</si>
  <si>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</si>
  <si>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</si>
  <si>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</si>
  <si>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</si>
  <si>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</si>
  <si>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</si>
  <si>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</si>
  <si>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</si>
  <si>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</si>
  <si>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</si>
  <si>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</si>
  <si>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</si>
  <si>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</si>
  <si>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</si>
  <si>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</si>
  <si>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</si>
  <si>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</si>
  <si>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</si>
  <si>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</si>
  <si>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</si>
  <si>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</si>
  <si>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</si>
  <si>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</si>
  <si>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</si>
  <si>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</si>
  <si>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</si>
  <si>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</si>
  <si>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</si>
  <si>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</si>
  <si>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</si>
  <si>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</si>
  <si>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</si>
  <si>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</si>
  <si>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</si>
  <si>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</si>
  <si>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</si>
  <si>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</si>
  <si>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</si>
  <si>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</si>
  <si>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</si>
  <si>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</si>
  <si>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</si>
  <si>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</si>
  <si>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</si>
  <si>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</si>
  <si>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</si>
  <si>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</si>
  <si>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</si>
  <si>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</si>
  <si>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</si>
  <si>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</si>
  <si>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</si>
  <si>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</si>
  <si>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</si>
  <si>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</si>
  <si>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</si>
  <si>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</si>
  <si>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</si>
  <si>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</si>
  <si>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</si>
  <si>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</si>
  <si>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</si>
  <si>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</si>
  <si>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</si>
  <si>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</si>
  <si>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</si>
  <si>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</si>
  <si>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</si>
  <si>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</si>
  <si>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</si>
  <si>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</si>
  <si>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</si>
  <si>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</si>
  <si>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</si>
  <si>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</si>
  <si>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</si>
  <si>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</si>
  <si>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</si>
  <si>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</si>
  <si>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</si>
  <si>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</si>
  <si>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</si>
  <si>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</si>
  <si>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</si>
  <si>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</si>
  <si>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</si>
  <si>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</si>
  <si>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</si>
  <si>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</si>
  <si>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</si>
  <si>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</si>
  <si>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</si>
  <si>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</si>
  <si>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</si>
  <si>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</si>
  <si>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</si>
  <si>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</si>
  <si>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</si>
  <si>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</si>
  <si>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</si>
  <si>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</si>
  <si>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</si>
  <si>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</si>
  <si>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</si>
  <si>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</si>
  <si>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</si>
  <si>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</si>
  <si>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</si>
  <si>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</si>
  <si>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</si>
  <si>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</si>
  <si>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</si>
  <si>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</si>
  <si>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</si>
  <si>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</si>
  <si>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</si>
  <si>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</si>
  <si>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</si>
  <si>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</si>
  <si>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</si>
  <si>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</si>
  <si>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</si>
  <si>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</si>
  <si>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</si>
  <si>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</si>
  <si>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</si>
  <si>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</si>
  <si>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</si>
  <si>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</si>
  <si>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</si>
  <si>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</si>
  <si>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</si>
  <si>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</si>
  <si>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</si>
  <si>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</si>
  <si>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</si>
  <si>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</si>
  <si>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</si>
  <si>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</si>
  <si>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</si>
  <si>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</si>
  <si>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</si>
  <si>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</si>
  <si>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</si>
  <si>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</si>
  <si>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</si>
  <si>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</si>
  <si>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</si>
  <si>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</si>
  <si>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</si>
  <si>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</si>
  <si>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</si>
  <si>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</si>
  <si>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</si>
  <si>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</si>
  <si>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</si>
  <si>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</si>
  <si>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</si>
  <si>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</si>
  <si>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</si>
  <si>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</si>
  <si>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</si>
  <si>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</si>
  <si>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</si>
  <si>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</si>
  <si>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</si>
  <si>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</si>
  <si>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</si>
  <si>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</si>
  <si>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</si>
  <si>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</si>
  <si>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</si>
  <si>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</si>
  <si>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</si>
  <si>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</si>
  <si>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</si>
  <si>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</si>
  <si>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</si>
  <si>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</si>
  <si>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</si>
  <si>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</si>
  <si>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</si>
  <si>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</si>
  <si>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</si>
  <si>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</si>
  <si>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</si>
  <si>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</si>
  <si>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</si>
  <si>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</si>
  <si>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</si>
  <si>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</si>
  <si>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</si>
  <si>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</si>
  <si>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</si>
  <si>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</si>
  <si>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</si>
  <si>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</si>
  <si>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</si>
  <si>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</si>
  <si>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</si>
  <si>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</si>
  <si>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</si>
  <si>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</si>
  <si>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</si>
  <si>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</si>
  <si>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</si>
  <si>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</si>
  <si>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</si>
  <si>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</si>
  <si>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</si>
  <si>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</si>
  <si>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</si>
  <si>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</si>
  <si>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</si>
  <si>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</si>
  <si>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</si>
  <si>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</si>
  <si>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</si>
  <si>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</si>
  <si>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</si>
  <si>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</si>
  <si>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</si>
  <si>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</si>
  <si>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</si>
  <si>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</si>
  <si>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</si>
  <si>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</si>
  <si>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</si>
  <si>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</si>
  <si>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</si>
  <si>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</si>
  <si>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</si>
  <si>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</si>
  <si>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</si>
  <si>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</si>
  <si>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</si>
  <si>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</si>
  <si>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</si>
  <si>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</si>
  <si>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</si>
  <si>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</si>
  <si>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</si>
  <si>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</si>
  <si>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</si>
  <si>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</si>
  <si>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</si>
  <si>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</si>
  <si>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</si>
  <si>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</si>
  <si>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</si>
  <si>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</si>
  <si>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</si>
  <si>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</si>
  <si>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</si>
  <si>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</si>
  <si>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</si>
  <si>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</si>
  <si>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</si>
  <si>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</si>
  <si>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</si>
  <si>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</si>
  <si>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</si>
  <si>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</si>
  <si>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</si>
  <si>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</si>
  <si>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</si>
  <si>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</si>
  <si>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</si>
  <si>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</si>
  <si>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</si>
  <si>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</si>
  <si>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</si>
  <si>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</si>
  <si>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</si>
  <si>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</si>
  <si>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</si>
  <si>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</si>
  <si>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</si>
  <si>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</si>
  <si>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</si>
  <si>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</si>
  <si>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</si>
  <si>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</si>
  <si>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</si>
  <si>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</si>
  <si>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</si>
  <si>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</si>
  <si>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</si>
  <si>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</si>
  <si>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</si>
  <si>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</si>
  <si>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</si>
  <si>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</si>
  <si>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</si>
  <si>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</si>
  <si>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</si>
  <si>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</si>
  <si>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</si>
  <si>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</si>
  <si>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</si>
  <si>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</si>
  <si>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</si>
  <si>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</si>
  <si>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</si>
  <si>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</si>
  <si>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</si>
  <si>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</si>
  <si>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</si>
  <si>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</si>
  <si>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</si>
  <si>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</si>
  <si>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</si>
  <si>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</si>
  <si>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</si>
  <si>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</si>
  <si>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</si>
  <si>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</si>
  <si>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</si>
  <si>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</si>
  <si>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</si>
  <si>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</si>
  <si>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</si>
  <si>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</si>
  <si>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</si>
  <si>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</si>
  <si>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</si>
  <si>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</si>
  <si>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</si>
  <si>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</si>
  <si>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</si>
  <si>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</si>
  <si>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</si>
  <si>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</si>
  <si>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</si>
  <si>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</si>
  <si>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</si>
  <si>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</si>
  <si>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</si>
  <si>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</si>
  <si>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</si>
  <si>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</si>
  <si>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</si>
  <si>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</si>
  <si>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</si>
  <si>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</si>
  <si>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</si>
  <si>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</si>
  <si>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</si>
  <si>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</si>
  <si>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</si>
  <si>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</si>
  <si>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</si>
  <si>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</si>
  <si>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</si>
  <si>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</si>
  <si>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</si>
  <si>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</si>
  <si>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</si>
  <si>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</si>
  <si>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</si>
  <si>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</si>
  <si>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</si>
  <si>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</si>
  <si>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</si>
  <si>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</si>
  <si>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</si>
  <si>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</si>
  <si>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</si>
  <si>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</si>
  <si>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</si>
  <si>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</si>
  <si>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</si>
  <si>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</si>
  <si>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</si>
  <si>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</si>
  <si>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</si>
  <si>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</si>
  <si>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</si>
  <si>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</si>
  <si>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</si>
  <si>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</si>
  <si>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</si>
  <si>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</si>
  <si>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</si>
  <si>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</si>
  <si>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</si>
  <si>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</si>
  <si>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</si>
  <si>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</si>
  <si>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</si>
  <si>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</si>
  <si>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</si>
  <si>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</si>
  <si>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</si>
  <si>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</si>
  <si>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</si>
  <si>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</si>
  <si>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</si>
  <si>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</si>
  <si>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</si>
  <si>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</si>
  <si>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</si>
  <si>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</si>
  <si>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</si>
  <si>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</si>
  <si>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</si>
  <si>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</si>
  <si>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</si>
  <si>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</si>
  <si>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</si>
  <si>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</si>
  <si>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</si>
  <si>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</si>
  <si>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</si>
  <si>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</si>
  <si>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</si>
  <si>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</si>
  <si>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</si>
  <si>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</si>
  <si>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</si>
  <si>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</si>
  <si>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</si>
  <si>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</si>
  <si>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</si>
  <si>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</si>
  <si>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</si>
  <si>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</si>
  <si>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</si>
  <si>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</si>
  <si>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</si>
  <si>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</si>
  <si>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</si>
  <si>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</si>
  <si>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</si>
  <si>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</si>
  <si>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</si>
  <si>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</si>
  <si>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</si>
  <si>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</si>
  <si>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</si>
  <si>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</si>
  <si>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</si>
  <si>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</si>
  <si>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</si>
  <si>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</si>
  <si>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</si>
  <si>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</si>
  <si>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</si>
  <si>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</si>
  <si>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</si>
  <si>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</si>
  <si>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</si>
  <si>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</si>
  <si>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</si>
  <si>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</si>
  <si>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</si>
  <si>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</si>
  <si>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</si>
  <si>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</si>
  <si>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</si>
  <si>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</si>
  <si>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</si>
  <si>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</si>
  <si>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</si>
  <si>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</si>
  <si>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</si>
  <si>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</si>
  <si>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</si>
  <si>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</si>
  <si>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</si>
  <si>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</si>
  <si>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</si>
  <si>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</si>
  <si>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</si>
  <si>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</si>
  <si>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</si>
  <si>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</si>
  <si>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</si>
  <si>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</si>
  <si>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</si>
  <si>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</si>
  <si>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</si>
  <si>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</si>
  <si>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</si>
  <si>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</si>
  <si>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</si>
  <si>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</si>
  <si>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</si>
  <si>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</si>
  <si>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</si>
  <si>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</si>
  <si>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</si>
  <si>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</si>
  <si>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</si>
  <si>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</si>
  <si>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</si>
  <si>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</si>
  <si>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</si>
  <si>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</si>
  <si>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</si>
  <si>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</si>
  <si>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</si>
  <si>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</si>
  <si>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</si>
  <si>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</si>
  <si>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</si>
  <si>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</si>
  <si>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</si>
  <si>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</si>
  <si>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</si>
  <si>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</si>
  <si>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</si>
  <si>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</si>
  <si>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</si>
  <si>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</si>
  <si>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</si>
  <si>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</si>
  <si>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</si>
  <si>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</si>
  <si>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</si>
  <si>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</si>
  <si>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</si>
  <si>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</si>
  <si>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</si>
  <si>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</si>
  <si>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</si>
  <si>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</si>
  <si>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</si>
  <si>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</si>
  <si>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</si>
  <si>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</si>
  <si>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</si>
  <si>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</si>
  <si>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</si>
  <si>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</si>
  <si>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</si>
  <si>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</si>
  <si>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</si>
  <si>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</si>
  <si>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</si>
  <si>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</si>
  <si>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</si>
  <si>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</si>
  <si>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</si>
  <si>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</si>
  <si>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</si>
  <si>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</si>
  <si>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</si>
  <si>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</si>
  <si>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</si>
  <si>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</si>
  <si>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</si>
  <si>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</si>
  <si>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</si>
  <si>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</si>
  <si>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</si>
  <si>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</si>
  <si>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</si>
  <si>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</si>
  <si>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</si>
  <si>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</si>
  <si>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</si>
  <si>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</si>
  <si>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</si>
  <si>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</si>
  <si>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</si>
  <si>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</si>
  <si>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</si>
  <si>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</si>
  <si>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</si>
  <si>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</si>
  <si>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</si>
  <si>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</si>
  <si>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</si>
  <si>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</si>
  <si>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</si>
  <si>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</si>
  <si>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</si>
  <si>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</si>
  <si>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</si>
  <si>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</si>
  <si>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</si>
  <si>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</si>
  <si>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</si>
  <si>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</si>
  <si>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</si>
  <si>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</si>
  <si>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</si>
  <si>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</si>
  <si>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</si>
  <si>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</si>
  <si>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</si>
  <si>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</si>
  <si>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</si>
  <si>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</si>
  <si>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</si>
  <si>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</si>
  <si>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</si>
  <si>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</si>
  <si>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</si>
  <si>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</si>
  <si>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</si>
  <si>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</si>
  <si>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</si>
  <si>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</si>
  <si>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</si>
  <si>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</si>
  <si>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</si>
  <si>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</si>
  <si>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</si>
  <si>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</si>
  <si>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</si>
  <si>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</si>
  <si>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</si>
  <si>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</si>
  <si>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</si>
  <si>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</si>
  <si>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</si>
  <si>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</si>
  <si>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</si>
  <si>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</si>
  <si>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</si>
  <si>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</si>
  <si>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</si>
  <si>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</si>
  <si>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</si>
  <si>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</si>
  <si>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</si>
  <si>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</si>
  <si>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</si>
  <si>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</si>
  <si>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</si>
  <si>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</si>
  <si>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</si>
  <si>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</si>
  <si>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</si>
  <si>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</si>
  <si>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</si>
  <si>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</si>
  <si>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</si>
  <si>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</si>
  <si>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</si>
  <si>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</si>
  <si>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</si>
  <si>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</si>
  <si>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</si>
  <si>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</si>
  <si>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</si>
  <si>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</si>
  <si>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</si>
  <si>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</si>
  <si>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</si>
  <si>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</si>
  <si>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</si>
  <si>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</si>
  <si>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</si>
  <si>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</si>
  <si>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</si>
  <si>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</si>
  <si>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</si>
  <si>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</si>
  <si>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</si>
  <si>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</si>
  <si>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</si>
  <si>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</si>
  <si>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</si>
  <si>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</si>
  <si>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</si>
  <si>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</si>
  <si>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</si>
  <si>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</si>
  <si>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</si>
  <si>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</si>
  <si>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</si>
  <si>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</si>
  <si>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</si>
  <si>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</si>
  <si>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</si>
  <si>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</si>
  <si>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</si>
  <si>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</si>
  <si>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</si>
  <si>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</si>
  <si>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</si>
  <si>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</si>
  <si>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</si>
  <si>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</si>
  <si>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</si>
  <si>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</si>
  <si>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</si>
  <si>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</si>
  <si>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</si>
  <si>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</si>
  <si>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</si>
  <si>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</si>
  <si>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</si>
  <si>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</si>
  <si>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</si>
  <si>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</si>
  <si>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</si>
  <si>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</si>
  <si>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</si>
  <si>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</si>
  <si>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</si>
  <si>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</si>
  <si>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</si>
  <si>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</si>
  <si>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</si>
  <si>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</si>
  <si>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</si>
  <si>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</si>
  <si>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</si>
  <si>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</si>
  <si>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</si>
  <si>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</si>
  <si>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</si>
  <si>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</si>
  <si>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</si>
  <si>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</si>
  <si>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</si>
  <si>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</si>
  <si>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</si>
  <si>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</si>
  <si>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</si>
  <si>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</si>
  <si>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</si>
  <si>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</si>
  <si>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</si>
  <si>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</si>
  <si>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</si>
  <si>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</si>
  <si>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</si>
  <si>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</si>
  <si>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</si>
  <si>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</si>
  <si>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</si>
  <si>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</si>
  <si>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</si>
  <si>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</si>
  <si>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</si>
  <si>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</si>
  <si>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</si>
  <si>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</si>
  <si>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</si>
  <si>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</si>
  <si>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</si>
  <si>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</si>
  <si>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</si>
  <si>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</si>
  <si>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</si>
  <si>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</si>
  <si>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</si>
  <si>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</si>
  <si>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</si>
  <si>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</si>
  <si>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</si>
  <si>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</si>
  <si>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</si>
  <si>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</si>
  <si>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</si>
  <si>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</si>
  <si>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</si>
  <si>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</si>
  <si>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</si>
  <si>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</si>
  <si>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</si>
  <si>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</si>
  <si>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</si>
  <si>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</si>
  <si>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</si>
  <si>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</si>
  <si>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</si>
  <si>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</si>
  <si>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</si>
  <si>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</si>
  <si>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</si>
  <si>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</si>
  <si>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</si>
  <si>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</si>
  <si>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</si>
  <si>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</si>
  <si>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</si>
  <si>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</si>
  <si>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</si>
  <si>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</si>
  <si>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</si>
  <si>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</si>
  <si>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</si>
  <si>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</si>
  <si>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</si>
  <si>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</si>
  <si>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</si>
  <si>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</si>
  <si>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</si>
  <si>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</si>
  <si>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</si>
  <si>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</si>
  <si>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</si>
  <si>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</si>
  <si>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</si>
  <si>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</si>
  <si>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</si>
  <si>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</si>
  <si>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</si>
  <si>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</si>
  <si>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</si>
  <si>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</si>
  <si>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</si>
  <si>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</si>
  <si>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</si>
  <si>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</si>
  <si>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</si>
  <si>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</si>
  <si>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</si>
  <si>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</si>
  <si>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</si>
  <si>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</si>
  <si>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</si>
  <si>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</si>
  <si>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</si>
  <si>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</si>
  <si>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</si>
  <si>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</si>
  <si>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</si>
  <si>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</si>
  <si>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</si>
  <si>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</si>
  <si>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</si>
  <si>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</si>
  <si>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</si>
  <si>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</si>
  <si>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</si>
  <si>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</si>
  <si>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</si>
  <si>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</si>
  <si>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</si>
  <si>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</si>
  <si>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</si>
  <si>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</si>
  <si>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</si>
  <si>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</si>
  <si>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</si>
  <si>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</si>
  <si>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</si>
  <si>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</si>
  <si>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</si>
  <si>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</si>
  <si>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</si>
  <si>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</si>
  <si>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</si>
  <si>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</si>
  <si>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</si>
  <si>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</si>
  <si>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</si>
  <si>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</si>
  <si>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</si>
  <si>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</si>
  <si>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</si>
  <si>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</si>
  <si>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</si>
  <si>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</si>
  <si>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</si>
  <si>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</si>
  <si>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</si>
  <si>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</si>
  <si>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</si>
  <si>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</si>
  <si>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</si>
  <si>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</si>
  <si>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</si>
  <si>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</si>
  <si>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</si>
  <si>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</si>
  <si>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</si>
  <si>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</si>
  <si>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</si>
  <si>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</si>
  <si>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</si>
  <si>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</si>
  <si>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</si>
  <si>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</si>
  <si>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</si>
  <si>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</si>
  <si>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</si>
  <si>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</si>
  <si>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</si>
  <si>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</si>
  <si>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</si>
  <si>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</si>
  <si>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</si>
  <si>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</si>
  <si>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</si>
  <si>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</si>
  <si>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</si>
  <si>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</si>
  <si>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</si>
  <si>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</si>
  <si>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</si>
  <si>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</si>
  <si>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</si>
  <si>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</si>
  <si>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</si>
  <si>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</si>
  <si>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</si>
  <si>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</si>
  <si>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</si>
  <si>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</si>
  <si>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</si>
  <si>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</si>
  <si>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</si>
  <si>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</si>
  <si>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</si>
  <si>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</si>
  <si>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</si>
  <si>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</si>
  <si>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</si>
  <si>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</si>
  <si>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</si>
  <si>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</si>
  <si>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</si>
  <si>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</si>
  <si>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</si>
  <si>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</si>
  <si>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</si>
  <si>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</si>
  <si>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</si>
  <si>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</si>
  <si>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</si>
  <si>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</si>
  <si>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</si>
  <si>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</si>
  <si>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</si>
  <si>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</si>
  <si>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</si>
  <si>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</si>
  <si>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</si>
  <si>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</si>
  <si>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</si>
  <si>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</si>
  <si>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</si>
  <si>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</si>
  <si>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</si>
  <si>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</si>
  <si>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</si>
  <si>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</si>
  <si>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</si>
  <si>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</si>
  <si>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</si>
  <si>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</si>
  <si>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</si>
  <si>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</si>
  <si>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</si>
  <si>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</si>
  <si>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</si>
  <si>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</si>
  <si>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</si>
  <si>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</si>
  <si>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</si>
  <si>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</si>
  <si>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</si>
  <si>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</si>
  <si>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</si>
  <si>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</si>
  <si>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</si>
  <si>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</si>
  <si>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</si>
  <si>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</si>
  <si>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</si>
  <si>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</si>
  <si>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</si>
  <si>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</si>
  <si>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</si>
  <si>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</si>
  <si>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</si>
  <si>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</si>
  <si>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</si>
  <si>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</si>
  <si>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</si>
  <si>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</si>
  <si>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</si>
  <si>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</si>
  <si>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</si>
  <si>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</si>
  <si>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</si>
  <si>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</si>
  <si>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</si>
  <si>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</si>
  <si>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</si>
  <si>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</si>
  <si>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</si>
  <si>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</si>
  <si>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</si>
  <si>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</si>
  <si>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</si>
  <si>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</si>
  <si>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</si>
  <si>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</si>
  <si>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</si>
  <si>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</si>
  <si>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</si>
  <si>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</si>
  <si>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</si>
  <si>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</si>
  <si>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</si>
  <si>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</si>
  <si>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</si>
  <si>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</si>
  <si>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</si>
  <si>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</si>
  <si>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</si>
  <si>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</si>
  <si>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</si>
  <si>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</si>
  <si>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</si>
  <si>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</si>
  <si>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</si>
  <si>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</si>
  <si>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</si>
  <si>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</si>
  <si>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</si>
  <si>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</si>
  <si>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</si>
  <si>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</si>
  <si>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</si>
  <si>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</si>
  <si>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</si>
  <si>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</si>
  <si>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</si>
  <si>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</si>
  <si>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</si>
  <si>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</si>
  <si>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</si>
  <si>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</si>
  <si>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</si>
  <si>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</si>
  <si>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</si>
  <si>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</si>
  <si>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</si>
  <si>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</si>
  <si>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</si>
  <si>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</si>
  <si>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</si>
  <si>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</si>
  <si>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</si>
  <si>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</si>
  <si>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</si>
  <si>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</si>
  <si>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</si>
  <si>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</si>
  <si>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</si>
  <si>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</si>
  <si>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</si>
  <si>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</si>
  <si>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</si>
  <si>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</si>
  <si>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</si>
  <si>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</si>
  <si>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</si>
  <si>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</si>
  <si>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</si>
  <si>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</si>
  <si>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</si>
  <si>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</si>
  <si>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</si>
  <si>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</si>
  <si>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</si>
  <si>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</si>
  <si>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</si>
  <si>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</si>
  <si>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</si>
  <si>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</si>
  <si>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</si>
  <si>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</si>
  <si>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</si>
  <si>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</si>
  <si>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</si>
  <si>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</si>
  <si>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</si>
  <si>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</si>
  <si>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</si>
  <si>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</si>
  <si>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</si>
  <si>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</si>
  <si>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</si>
  <si>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</si>
  <si>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</si>
  <si>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</si>
  <si>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</si>
  <si>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</si>
  <si>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</si>
  <si>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</si>
  <si>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</si>
  <si>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</si>
  <si>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</si>
  <si>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</si>
  <si>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</si>
  <si>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</si>
  <si>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</si>
  <si>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</si>
  <si>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</si>
  <si>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</si>
  <si>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</si>
  <si>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</si>
  <si>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</si>
  <si>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</si>
  <si>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</si>
  <si>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</si>
  <si>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</si>
  <si>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</si>
  <si>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</si>
  <si>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</si>
  <si>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</si>
  <si>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</si>
  <si>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</si>
  <si>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</si>
  <si>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</si>
  <si>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</si>
  <si>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</si>
  <si>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</si>
  <si>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</si>
  <si>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</si>
  <si>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</si>
  <si>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</si>
  <si>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</si>
  <si>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</si>
  <si>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</si>
  <si>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</si>
  <si>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</si>
  <si>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</si>
  <si>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</si>
  <si>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</si>
  <si>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</si>
  <si>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</si>
  <si>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</si>
  <si>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</si>
  <si>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</si>
  <si>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</si>
  <si>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</si>
  <si>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</si>
  <si>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</si>
  <si>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</si>
  <si>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</si>
  <si>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</si>
  <si>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</si>
  <si>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</si>
  <si>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</si>
  <si>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</si>
  <si>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</si>
  <si>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</si>
  <si>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</si>
  <si>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</si>
  <si>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</si>
  <si>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</si>
  <si>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</si>
  <si>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</si>
  <si>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</si>
  <si>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</si>
  <si>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</si>
  <si>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</si>
  <si>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</si>
  <si>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</si>
  <si>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</si>
  <si>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</si>
  <si>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</si>
  <si>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</si>
  <si>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</si>
  <si>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</si>
  <si>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</si>
  <si>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</si>
  <si>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</si>
  <si>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</si>
  <si>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</si>
  <si>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</si>
  <si>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</si>
  <si>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</si>
  <si>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</si>
  <si>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</si>
  <si>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</si>
  <si>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</si>
  <si>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</si>
  <si>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</si>
  <si>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</si>
  <si>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</si>
  <si>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</si>
  <si>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</si>
  <si>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</si>
  <si>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</si>
  <si>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</si>
  <si>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</si>
  <si>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</si>
  <si>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</si>
  <si>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</si>
  <si>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</si>
  <si>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</si>
  <si>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</si>
  <si>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</si>
  <si>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</si>
  <si>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</si>
  <si>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</si>
  <si>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</si>
  <si>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</si>
  <si>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</si>
  <si>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</si>
  <si>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</si>
  <si>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</si>
  <si>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</si>
  <si>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</si>
  <si>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</si>
  <si>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</si>
  <si>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</si>
  <si>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</si>
  <si>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</si>
  <si>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</si>
  <si>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</si>
  <si>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</si>
  <si>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</si>
  <si>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</si>
  <si>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</si>
  <si>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</si>
  <si>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</si>
  <si>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</si>
  <si>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</si>
  <si>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</si>
  <si>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</si>
  <si>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</si>
  <si>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</si>
  <si>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</si>
  <si>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</si>
  <si>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</si>
  <si>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</si>
  <si>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</si>
  <si>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</si>
  <si>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</si>
  <si>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</si>
  <si>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</si>
  <si>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</si>
  <si>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</si>
  <si>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</si>
  <si>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</si>
  <si>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</si>
  <si>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</si>
  <si>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</si>
  <si>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</si>
  <si>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</si>
  <si>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</si>
  <si>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</si>
  <si>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</si>
  <si>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</si>
  <si>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</si>
  <si>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</si>
  <si>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</si>
  <si>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</si>
  <si>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</si>
  <si>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</si>
  <si>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</si>
  <si>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</si>
  <si>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</si>
  <si>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</si>
  <si>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</si>
  <si>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</si>
  <si>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</si>
  <si>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</si>
  <si>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</si>
  <si>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</si>
  <si>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</si>
  <si>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</si>
  <si>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</si>
  <si>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</si>
  <si>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</si>
  <si>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</si>
  <si>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</si>
  <si>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</si>
  <si>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</si>
  <si>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</si>
  <si>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</si>
  <si>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</si>
  <si>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</si>
  <si>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</si>
  <si>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</si>
  <si>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</si>
  <si>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</si>
  <si>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</si>
  <si>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</si>
  <si>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</si>
  <si>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</si>
  <si>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</si>
  <si>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</si>
  <si>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</si>
  <si>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</si>
  <si>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</si>
  <si>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</si>
  <si>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</si>
  <si>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</si>
  <si>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</si>
  <si>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</si>
  <si>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</si>
  <si>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</si>
  <si>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</si>
  <si>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</si>
  <si>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</si>
  <si>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</si>
  <si>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</si>
  <si>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</si>
  <si>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</si>
  <si>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</si>
  <si>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</si>
  <si>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</si>
  <si>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</si>
  <si>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</si>
  <si>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</si>
  <si>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</si>
  <si>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</si>
  <si>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</si>
  <si>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</si>
  <si>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</si>
  <si>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</si>
  <si>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</si>
  <si>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</si>
  <si>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</si>
  <si>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</si>
  <si>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</si>
  <si>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</si>
  <si>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</si>
  <si>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</si>
  <si>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</si>
  <si>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</si>
  <si>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</si>
  <si>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</si>
  <si>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</si>
  <si>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</si>
  <si>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</si>
  <si>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</si>
  <si>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</si>
  <si>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</si>
  <si>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</si>
  <si>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</si>
  <si>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</si>
  <si>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</si>
  <si>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</si>
  <si>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</si>
  <si>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</si>
  <si>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</si>
  <si>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</si>
  <si>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</si>
  <si>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</si>
  <si>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</si>
  <si>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</si>
  <si>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</si>
  <si>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</si>
  <si>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</si>
  <si>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</si>
  <si>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</si>
  <si>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</si>
  <si>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</si>
  <si>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</si>
  <si>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</si>
  <si>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</si>
  <si>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</si>
  <si>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</si>
  <si>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</si>
  <si>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</si>
  <si>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</si>
  <si>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</si>
  <si>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</si>
  <si>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</si>
  <si>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</si>
  <si>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</si>
  <si>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</si>
  <si>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</si>
  <si>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</si>
  <si>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</si>
  <si>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</si>
  <si>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</si>
  <si>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</si>
  <si>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</si>
  <si>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</si>
  <si>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</si>
  <si>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</si>
  <si>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</si>
  <si>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</si>
  <si>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</si>
  <si>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</si>
  <si>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</si>
  <si>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</si>
  <si>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</si>
  <si>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</si>
  <si>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</si>
  <si>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</si>
  <si>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</si>
  <si>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</si>
  <si>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</si>
  <si>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</si>
  <si>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</si>
  <si>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</si>
  <si>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</si>
  <si>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</si>
  <si>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</si>
  <si>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</si>
  <si>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</si>
  <si>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</si>
  <si>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</si>
  <si>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</si>
  <si>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</si>
  <si>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</si>
  <si>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</si>
  <si>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</si>
  <si>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</si>
  <si>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</si>
  <si>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</si>
  <si>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</si>
  <si>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</si>
  <si>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</si>
  <si>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</si>
  <si>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</si>
  <si>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</si>
  <si>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</si>
  <si>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</si>
  <si>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</si>
  <si>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</si>
  <si>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</si>
  <si>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</si>
  <si>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</si>
  <si>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</si>
  <si>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</si>
  <si>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</si>
  <si>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</si>
  <si>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</si>
  <si>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</si>
  <si>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</si>
  <si>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</si>
  <si>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</si>
  <si>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</si>
  <si>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</si>
  <si>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</si>
  <si>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</si>
  <si>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</si>
  <si>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</si>
  <si>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</si>
  <si>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</si>
  <si>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</si>
  <si>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</si>
  <si>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</si>
  <si>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</si>
  <si>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</si>
  <si>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</si>
  <si>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</si>
  <si>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</si>
  <si>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</si>
  <si>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</si>
  <si>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</si>
  <si>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</si>
  <si>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</si>
  <si>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</si>
  <si>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</si>
  <si>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</si>
  <si>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</si>
  <si>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</si>
  <si>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</si>
  <si>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</si>
  <si>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</si>
  <si>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</si>
  <si>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</si>
  <si>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</si>
  <si>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</si>
  <si>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</si>
  <si>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</si>
  <si>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</si>
  <si>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</si>
  <si>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</si>
  <si>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</si>
  <si>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</si>
  <si>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</si>
  <si>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</si>
  <si>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</si>
  <si>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</si>
  <si>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</si>
  <si>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</si>
  <si>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</si>
  <si>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</si>
  <si>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</si>
  <si>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</si>
  <si>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</si>
  <si>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</si>
  <si>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</si>
  <si>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</si>
  <si>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</si>
  <si>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</si>
  <si>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</si>
  <si>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</si>
  <si>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</si>
  <si>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</si>
  <si>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</si>
  <si>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</si>
  <si>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</si>
  <si>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</si>
  <si>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</si>
  <si>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</si>
  <si>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</si>
  <si>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</si>
  <si>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</si>
  <si>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</si>
  <si>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</si>
  <si>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</si>
  <si>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</si>
  <si>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</si>
  <si>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</si>
  <si>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</si>
  <si>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</si>
  <si>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</si>
  <si>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</si>
  <si>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</si>
  <si>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</si>
  <si>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</si>
  <si>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</si>
  <si>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</si>
  <si>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</si>
  <si>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</si>
  <si>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</si>
  <si>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</si>
  <si>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</si>
  <si>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</si>
  <si>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</si>
  <si>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</si>
  <si>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</si>
  <si>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</si>
  <si>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</si>
  <si>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</si>
  <si>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</si>
  <si>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</si>
  <si>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</si>
  <si>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</si>
  <si>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</si>
  <si>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</si>
  <si>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</si>
  <si>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</si>
  <si>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</si>
  <si>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</si>
  <si>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</si>
  <si>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</si>
  <si>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</si>
  <si>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</si>
  <si>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</si>
  <si>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</si>
  <si>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</si>
  <si>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</si>
  <si>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</si>
  <si>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</si>
  <si>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</si>
  <si>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</si>
  <si>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</si>
  <si>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</si>
  <si>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</si>
  <si>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</si>
  <si>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</si>
  <si>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</si>
  <si>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</si>
  <si>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</si>
  <si>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</si>
  <si>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</si>
  <si>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</si>
  <si>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</si>
  <si>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</si>
  <si>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</si>
  <si>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</si>
  <si>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</si>
  <si>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</si>
  <si>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</si>
  <si>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</si>
  <si>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</si>
  <si>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</si>
  <si>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</si>
  <si>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</si>
  <si>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</si>
  <si>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</si>
  <si>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</si>
  <si>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</si>
  <si>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</si>
  <si>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</si>
  <si>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</si>
  <si>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</si>
  <si>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</si>
  <si>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</si>
  <si>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</si>
  <si>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</si>
  <si>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</si>
  <si>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</si>
  <si>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</si>
  <si>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</si>
  <si>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</si>
  <si>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</si>
  <si>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</si>
  <si>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</si>
  <si>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</si>
  <si>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</si>
  <si>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</si>
  <si>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</si>
  <si>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</si>
  <si>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</si>
  <si>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</si>
  <si>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</si>
  <si>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</si>
  <si>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</si>
  <si>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</si>
  <si>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</si>
  <si>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</si>
  <si>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</si>
  <si>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</si>
  <si>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</si>
  <si>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</si>
  <si>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</si>
  <si>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</si>
  <si>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</si>
  <si>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</si>
  <si>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</si>
  <si>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</si>
  <si>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</si>
  <si>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</si>
  <si>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</si>
  <si>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</si>
  <si>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</si>
  <si>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</si>
  <si>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</si>
  <si>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</si>
  <si>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</si>
  <si>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</si>
  <si>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</si>
  <si>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</si>
  <si>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</si>
  <si>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</si>
  <si>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</si>
  <si>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</si>
  <si>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</si>
  <si>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</si>
  <si>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</si>
  <si>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</si>
  <si>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</si>
  <si>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</si>
  <si>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</si>
  <si>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</si>
  <si>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</si>
  <si>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</si>
  <si>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</si>
  <si>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</si>
  <si>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</si>
  <si>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</si>
  <si>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</si>
  <si>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</si>
  <si>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</si>
  <si>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</si>
  <si>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</si>
  <si>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</si>
  <si>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</si>
  <si>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</si>
  <si>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</si>
  <si>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</si>
  <si>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</si>
  <si>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</si>
  <si>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</si>
  <si>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</si>
  <si>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</si>
  <si>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</si>
  <si>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</si>
  <si>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</si>
  <si>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</si>
  <si>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</si>
  <si>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</si>
  <si>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</si>
  <si>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</si>
  <si>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</si>
  <si>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</si>
  <si>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</si>
  <si>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</si>
  <si>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</si>
  <si>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</si>
  <si>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</si>
  <si>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</si>
  <si>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</si>
  <si>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</si>
  <si>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</si>
  <si>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</si>
  <si>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</si>
  <si>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</si>
  <si>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</si>
  <si>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</si>
  <si>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</si>
  <si>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</si>
  <si>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</si>
  <si>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</si>
  <si>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</si>
  <si>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</si>
  <si>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</si>
  <si>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</si>
  <si>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</si>
  <si>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</si>
  <si>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</si>
  <si>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</si>
  <si>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</si>
  <si>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</si>
  <si>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</si>
  <si>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</si>
  <si>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</si>
  <si>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</si>
  <si>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</si>
  <si>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</si>
  <si>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</si>
  <si>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</si>
  <si>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</si>
  <si>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</si>
  <si>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</si>
  <si>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</si>
  <si>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</si>
  <si>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</si>
  <si>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</si>
  <si>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</si>
  <si>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</si>
  <si>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</si>
  <si>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</si>
  <si>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</si>
  <si>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</si>
  <si>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</si>
  <si>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</si>
  <si>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</si>
  <si>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</si>
  <si>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</si>
  <si>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</si>
  <si>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</si>
  <si>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</si>
  <si>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</si>
  <si>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</si>
  <si>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</si>
  <si>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</si>
  <si>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</si>
  <si>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</si>
  <si>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</si>
  <si>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</si>
  <si>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</si>
  <si>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</si>
  <si>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</si>
  <si>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</si>
  <si>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</si>
  <si>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</si>
  <si>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</si>
  <si>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</si>
  <si>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</si>
  <si>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</si>
  <si>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</si>
  <si>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</si>
  <si>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</si>
  <si>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</si>
  <si>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</si>
  <si>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</si>
  <si>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</si>
  <si>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</si>
  <si>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</si>
  <si>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</si>
  <si>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</si>
  <si>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</si>
  <si>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</si>
  <si>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</si>
  <si>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</si>
  <si>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</si>
  <si>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</si>
  <si>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</si>
  <si>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</si>
  <si>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</si>
  <si>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</si>
  <si>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</si>
  <si>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</si>
  <si>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</si>
  <si>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</si>
  <si>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</si>
  <si>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</si>
  <si>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</si>
  <si>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</si>
  <si>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</si>
  <si>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</si>
  <si>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</si>
  <si>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</si>
  <si>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</si>
  <si>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</si>
  <si>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</si>
  <si>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</si>
  <si>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</si>
  <si>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</si>
  <si>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</si>
  <si>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</si>
  <si>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</si>
  <si>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</si>
  <si>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</si>
  <si>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</si>
  <si>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</si>
  <si>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</si>
  <si>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</si>
  <si>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</si>
  <si>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</si>
  <si>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</si>
  <si>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</si>
  <si>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</si>
  <si>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</si>
  <si>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</si>
  <si>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</si>
  <si>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</si>
  <si>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</si>
  <si>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</si>
  <si>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</si>
  <si>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</si>
  <si>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</si>
  <si>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</si>
  <si>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</si>
  <si>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</si>
  <si>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</si>
  <si>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</si>
  <si>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</si>
  <si>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</si>
  <si>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</si>
  <si>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</si>
  <si>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</si>
  <si>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</si>
  <si>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</si>
  <si>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</si>
  <si>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</si>
  <si>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</si>
  <si>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</si>
  <si>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</si>
  <si>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</si>
  <si>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</si>
  <si>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</si>
  <si>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</si>
  <si>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</si>
  <si>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</si>
  <si>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</si>
  <si>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</si>
  <si>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</si>
  <si>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</si>
  <si>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</si>
  <si>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</si>
  <si>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</si>
  <si>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</si>
  <si>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</si>
  <si>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</si>
  <si>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</si>
  <si>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</si>
  <si>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</si>
  <si>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</si>
  <si>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</si>
  <si>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</si>
  <si>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</si>
  <si>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</si>
  <si>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</si>
  <si>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</si>
  <si>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</si>
  <si>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</si>
  <si>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</si>
  <si>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</si>
  <si>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</si>
  <si>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</si>
  <si>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</si>
  <si>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</si>
  <si>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</si>
  <si>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</si>
  <si>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</si>
  <si>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</si>
  <si>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</si>
  <si>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</si>
  <si>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</si>
  <si>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</si>
  <si>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</si>
  <si>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</si>
  <si>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</si>
  <si>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</si>
  <si>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</si>
  <si>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</si>
  <si>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</si>
  <si>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</si>
  <si>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</si>
  <si>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</si>
  <si>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</si>
  <si>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</si>
  <si>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</si>
  <si>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</si>
  <si>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</si>
  <si>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</si>
  <si>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</si>
  <si>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</si>
  <si>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</si>
  <si>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</si>
  <si>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</si>
  <si>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</si>
  <si>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</si>
  <si>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</si>
  <si>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</si>
  <si>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</si>
  <si>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</si>
  <si>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</si>
  <si>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</si>
  <si>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</si>
  <si>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</si>
  <si>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</si>
  <si>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</si>
  <si>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</si>
  <si>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</si>
  <si>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</si>
  <si>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</si>
  <si>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</si>
  <si>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</si>
  <si>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</si>
  <si>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</si>
  <si>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</si>
  <si>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</si>
  <si>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</si>
  <si>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</si>
  <si>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</si>
  <si>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</si>
  <si>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</si>
  <si>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</si>
  <si>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</si>
  <si>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</si>
  <si>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</si>
  <si>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</si>
  <si>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</si>
  <si>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</si>
  <si>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</si>
  <si>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</si>
  <si>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</si>
  <si>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</si>
  <si>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</si>
  <si>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</si>
  <si>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</si>
  <si>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</si>
  <si>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</si>
  <si>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</si>
  <si>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</si>
  <si>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</si>
  <si>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</si>
  <si>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</si>
  <si>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</si>
  <si>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</si>
  <si>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</si>
  <si>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</si>
  <si>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</si>
  <si>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</si>
  <si>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</si>
  <si>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</si>
  <si>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</si>
  <si>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</si>
  <si>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</si>
  <si>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</si>
  <si>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</si>
  <si>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</si>
  <si>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</si>
  <si>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</si>
  <si>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</si>
  <si>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</si>
  <si>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</si>
  <si>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</si>
  <si>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</si>
  <si>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</si>
  <si>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</si>
  <si>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</si>
  <si>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</si>
  <si>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</si>
  <si>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</si>
  <si>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</si>
  <si>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</si>
  <si>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</si>
  <si>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</si>
  <si>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</si>
  <si>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</si>
  <si>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</si>
  <si>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</si>
  <si>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</si>
  <si>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</si>
  <si>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</si>
  <si>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</si>
  <si>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</si>
  <si>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</si>
  <si>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</si>
  <si>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</si>
  <si>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</si>
  <si>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</si>
  <si>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</si>
  <si>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</si>
  <si>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</si>
  <si>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</si>
  <si>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</si>
  <si>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</si>
  <si>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</si>
  <si>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</si>
  <si>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</si>
  <si>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</si>
  <si>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</si>
  <si>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</si>
  <si>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</si>
  <si>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</si>
  <si>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</si>
  <si>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</si>
  <si>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</si>
  <si>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</si>
  <si>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</si>
  <si>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</si>
  <si>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</si>
  <si>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</si>
  <si>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</si>
  <si>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</si>
  <si>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</si>
  <si>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</si>
  <si>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</si>
  <si>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</si>
  <si>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</si>
  <si>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</si>
  <si>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</si>
  <si>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</si>
  <si>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</si>
  <si>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</si>
  <si>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</si>
  <si>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</si>
  <si>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</si>
  <si>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</si>
  <si>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</si>
  <si>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</si>
  <si>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</si>
  <si>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</si>
  <si>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</si>
  <si>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</si>
  <si>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</si>
  <si>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</si>
  <si>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</si>
  <si>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</si>
  <si>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</si>
  <si>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</si>
  <si>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</si>
  <si>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</si>
  <si>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</si>
  <si>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</si>
  <si>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</si>
  <si>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</si>
  <si>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</si>
  <si>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</si>
  <si>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</si>
  <si>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</si>
  <si>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</si>
  <si>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</si>
  <si>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</si>
  <si>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</si>
  <si>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</si>
  <si>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</si>
  <si>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</si>
  <si>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</si>
  <si>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</si>
  <si>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</si>
  <si>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</si>
  <si>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</si>
  <si>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</si>
  <si>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</si>
  <si>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</si>
  <si>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</si>
  <si>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</si>
  <si>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</si>
  <si>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</si>
  <si>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</si>
  <si>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</si>
  <si>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</si>
  <si>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</si>
  <si>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</si>
  <si>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</si>
  <si>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</si>
  <si>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</si>
  <si>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</si>
  <si>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</si>
  <si>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</si>
  <si>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</si>
  <si>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</si>
  <si>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</si>
  <si>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</si>
  <si>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</si>
  <si>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</si>
  <si>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</si>
  <si>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</si>
  <si>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</si>
  <si>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</si>
  <si>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</si>
  <si>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</si>
  <si>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</si>
  <si>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</si>
  <si>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</si>
  <si>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</si>
  <si>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</si>
  <si>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</si>
  <si>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</si>
  <si>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</si>
  <si>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</si>
  <si>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</si>
  <si>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</si>
  <si>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</si>
  <si>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</si>
  <si>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</si>
  <si>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</si>
  <si>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</si>
  <si>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</si>
  <si>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</si>
  <si>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</si>
  <si>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</si>
  <si>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</si>
  <si>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</si>
  <si>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</si>
  <si>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</si>
  <si>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</si>
  <si>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</si>
  <si>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</si>
  <si>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</si>
  <si>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</si>
  <si>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</si>
  <si>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</si>
  <si>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</si>
  <si>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</si>
  <si>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</si>
  <si>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</si>
  <si>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</si>
  <si>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</si>
  <si>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</si>
  <si>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</si>
  <si>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</si>
  <si>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</si>
  <si>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</si>
  <si>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</si>
  <si>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</si>
  <si>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</si>
  <si>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</si>
  <si>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</si>
  <si>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</si>
  <si>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</si>
  <si>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</si>
  <si>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</si>
  <si>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</si>
  <si>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</si>
  <si>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</si>
  <si>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</si>
  <si>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</si>
  <si>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</si>
  <si>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</si>
  <si>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</si>
  <si>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</si>
  <si>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</si>
  <si>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</si>
  <si>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</si>
  <si>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</si>
  <si>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</si>
  <si>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</si>
  <si>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</si>
  <si>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</si>
  <si>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</si>
  <si>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</si>
  <si>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</si>
  <si>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</si>
  <si>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</si>
  <si>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</si>
  <si>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</si>
  <si>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</si>
  <si>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</si>
  <si>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</si>
  <si>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</si>
  <si>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</si>
  <si>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</si>
  <si>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</si>
  <si>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</si>
  <si>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</si>
  <si>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</si>
  <si>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</si>
  <si>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</si>
  <si>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</si>
  <si>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</si>
  <si>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</si>
  <si>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</si>
  <si>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</si>
  <si>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</si>
  <si>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</si>
  <si>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</si>
  <si>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</si>
  <si>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</si>
  <si>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</si>
  <si>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</si>
  <si>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</si>
  <si>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</si>
  <si>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</si>
  <si>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</si>
  <si>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</si>
  <si>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</si>
  <si>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</si>
  <si>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</si>
  <si>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</si>
  <si>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</si>
  <si>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</si>
  <si>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</si>
  <si>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</si>
  <si>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</si>
  <si>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</si>
  <si>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</si>
  <si>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</si>
  <si>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</si>
  <si>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</si>
  <si>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</si>
  <si>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</si>
  <si>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</si>
  <si>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</si>
  <si>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</si>
  <si>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</si>
  <si>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</si>
  <si>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</si>
  <si>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</si>
  <si>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</si>
  <si>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</si>
  <si>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</si>
  <si>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</si>
  <si>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</si>
  <si>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</si>
  <si>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</si>
  <si>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</si>
  <si>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</si>
  <si>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</si>
  <si>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</si>
  <si>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</si>
  <si>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</si>
  <si>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</si>
  <si>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</si>
  <si>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</si>
  <si>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</si>
  <si>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</si>
  <si>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</si>
  <si>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</si>
  <si>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</si>
  <si>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</si>
  <si>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</si>
  <si>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</si>
  <si>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</si>
  <si>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</si>
  <si>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</si>
  <si>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</si>
  <si>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</si>
  <si>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</si>
  <si>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</si>
  <si>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</si>
  <si>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</si>
  <si>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</si>
  <si>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</si>
  <si>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</si>
  <si>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</si>
  <si>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</si>
  <si>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</si>
  <si>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</si>
  <si>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</si>
  <si>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</si>
  <si>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</si>
  <si>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</si>
  <si>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</si>
  <si>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</si>
  <si>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</si>
  <si>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</si>
  <si>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</si>
  <si>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</si>
  <si>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</si>
  <si>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</si>
  <si>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</si>
  <si>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</si>
  <si>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</si>
  <si>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</si>
  <si>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</si>
  <si>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</si>
  <si>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</si>
  <si>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</si>
  <si>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</si>
  <si>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</si>
  <si>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</si>
  <si>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</si>
  <si>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</si>
  <si>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</si>
  <si>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</si>
  <si>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</si>
  <si>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</si>
  <si>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</si>
  <si>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</si>
  <si>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</si>
  <si>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</si>
  <si>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</si>
  <si>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</si>
  <si>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</si>
  <si>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</si>
  <si>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</si>
  <si>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</si>
  <si>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</si>
  <si>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</si>
  <si>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</si>
  <si>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</si>
  <si>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</si>
  <si>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</si>
  <si>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</si>
  <si>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</si>
  <si>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</si>
  <si>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</si>
  <si>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</si>
  <si>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</si>
  <si>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</si>
  <si>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</si>
  <si>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</si>
  <si>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</si>
  <si>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</si>
  <si>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</si>
  <si>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</si>
  <si>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</si>
  <si>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</si>
  <si>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</si>
  <si>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</si>
  <si>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</si>
  <si>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</si>
  <si>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</si>
  <si>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</si>
  <si>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</si>
  <si>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</si>
  <si>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</si>
  <si>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</si>
  <si>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</si>
  <si>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</si>
  <si>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</si>
  <si>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</si>
  <si>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</si>
  <si>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</si>
  <si>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</si>
  <si>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</si>
  <si>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</si>
  <si>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</si>
  <si>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</si>
  <si>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</si>
  <si>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</si>
  <si>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</si>
  <si>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</si>
  <si>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</si>
  <si>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</si>
  <si>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</si>
  <si>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</si>
  <si>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</si>
  <si>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</si>
  <si>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</si>
  <si>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</si>
  <si>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</si>
  <si>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</si>
  <si>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</si>
  <si>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</si>
  <si>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</si>
  <si>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</si>
  <si>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</si>
  <si>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</si>
  <si>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</si>
  <si>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</si>
  <si>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</si>
  <si>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</si>
  <si>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</si>
  <si>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</si>
  <si>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</si>
  <si>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</si>
  <si>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</si>
  <si>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</si>
  <si>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</si>
  <si>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</si>
  <si>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</si>
  <si>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</si>
  <si>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</si>
  <si>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</si>
  <si>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</si>
  <si>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</si>
  <si>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</si>
  <si>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</si>
  <si>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</si>
  <si>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</si>
  <si>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</si>
  <si>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</si>
  <si>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</si>
  <si>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</si>
  <si>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</si>
  <si>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</si>
  <si>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</si>
  <si>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</si>
  <si>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</si>
  <si>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</si>
  <si>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</si>
  <si>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</si>
  <si>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</si>
  <si>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</si>
  <si>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</si>
  <si>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</si>
  <si>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</si>
  <si>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</si>
  <si>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</si>
  <si>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</si>
  <si>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</si>
  <si>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</si>
  <si>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</si>
  <si>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</si>
  <si>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</si>
  <si>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</si>
  <si>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</si>
  <si>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</si>
  <si>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</si>
  <si>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</si>
  <si>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</si>
  <si>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</si>
  <si>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</si>
  <si>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</si>
  <si>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</si>
  <si>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</si>
  <si>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</si>
  <si>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</si>
  <si>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</si>
  <si>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</si>
  <si>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</si>
  <si>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</si>
  <si>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</si>
  <si>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</si>
  <si>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</si>
  <si>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</si>
  <si>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</si>
  <si>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</si>
  <si>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</si>
  <si>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</si>
  <si>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</si>
  <si>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</si>
  <si>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</si>
  <si>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</si>
  <si>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</si>
  <si>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</si>
  <si>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</si>
  <si>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</si>
  <si>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</si>
  <si>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</si>
  <si>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</si>
  <si>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</si>
  <si>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</si>
  <si>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</si>
  <si>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</si>
  <si>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</si>
  <si>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</si>
  <si>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</si>
  <si>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</si>
  <si>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</si>
  <si>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</si>
  <si>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</si>
  <si>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</si>
  <si>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</si>
  <si>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</si>
  <si>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</si>
  <si>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</si>
  <si>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</si>
  <si>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</si>
  <si>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</si>
  <si>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</si>
  <si>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</si>
  <si>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</si>
  <si>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</si>
  <si>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</si>
  <si>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</si>
  <si>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</si>
  <si>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</si>
  <si>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</si>
  <si>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</si>
  <si>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</si>
  <si>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</si>
  <si>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</si>
  <si>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</si>
  <si>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</si>
  <si>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</si>
  <si>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</si>
  <si>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</si>
  <si>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</si>
  <si>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</si>
  <si>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</si>
  <si>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</si>
  <si>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</si>
  <si>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</si>
  <si>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</si>
  <si>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</si>
  <si>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</si>
  <si>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</si>
  <si>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</si>
  <si>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</si>
  <si>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</si>
  <si>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</si>
  <si>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</si>
  <si>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</si>
  <si>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</si>
  <si>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</si>
  <si>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</si>
  <si>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</si>
  <si>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</si>
  <si>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</si>
  <si>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</si>
  <si>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</si>
  <si>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</si>
  <si>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</si>
  <si>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</si>
  <si>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</si>
  <si>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</si>
  <si>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</si>
  <si>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</si>
  <si>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</si>
  <si>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</si>
  <si>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</si>
  <si>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</si>
  <si>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</si>
  <si>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</si>
  <si>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</si>
  <si>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</si>
  <si>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</si>
  <si>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</si>
  <si>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</si>
  <si>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</si>
  <si>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</si>
  <si>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</si>
  <si>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</si>
  <si>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</si>
  <si>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</si>
  <si>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</si>
  <si>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</si>
  <si>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</si>
  <si>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</si>
  <si>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</si>
  <si>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</si>
  <si>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</si>
  <si>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</si>
  <si>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</si>
  <si>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</si>
  <si>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</si>
  <si>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</si>
  <si>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</si>
  <si>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</si>
  <si>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</si>
  <si>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</si>
  <si>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</si>
  <si>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</si>
  <si>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</si>
  <si>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</si>
  <si>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</si>
  <si>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</si>
  <si>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</si>
  <si>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</si>
  <si>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</si>
  <si>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</si>
  <si>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</si>
  <si>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</si>
  <si>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</si>
  <si>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</si>
  <si>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</si>
  <si>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</si>
  <si>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</si>
  <si>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</si>
  <si>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</si>
  <si>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</si>
  <si>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</si>
  <si>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</si>
  <si>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</si>
  <si>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</si>
  <si>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</si>
  <si>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</si>
  <si>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</si>
  <si>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</si>
  <si>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</si>
  <si>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</si>
  <si>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</si>
  <si>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</si>
  <si>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</si>
  <si>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</si>
  <si>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</si>
  <si>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</si>
  <si>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</si>
  <si>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</si>
  <si>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</si>
  <si>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</si>
  <si>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</si>
  <si>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</si>
  <si>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</si>
  <si>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</si>
  <si>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</si>
  <si>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</si>
  <si>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</si>
  <si>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</si>
  <si>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</si>
  <si>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</si>
  <si>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</si>
  <si>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</si>
  <si>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</si>
  <si>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</si>
  <si>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</si>
  <si>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</si>
  <si>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</si>
  <si>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</si>
  <si>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</si>
  <si>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</si>
  <si>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</si>
  <si>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</si>
  <si>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</si>
  <si>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</si>
  <si>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</si>
  <si>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</si>
  <si>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</si>
  <si>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</si>
  <si>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</si>
  <si>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</si>
  <si>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</si>
  <si>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</si>
  <si>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</si>
  <si>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</si>
  <si>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</si>
  <si>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</si>
  <si>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</si>
  <si>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</si>
  <si>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</si>
  <si>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</si>
  <si>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</si>
  <si>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</si>
  <si>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</si>
  <si>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</si>
  <si>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</si>
  <si>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</si>
  <si>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</si>
  <si>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</si>
  <si>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</si>
  <si>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</si>
  <si>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</si>
  <si>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</si>
  <si>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</si>
  <si>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</si>
  <si>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</si>
  <si>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</si>
  <si>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</si>
  <si>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</si>
  <si>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</si>
  <si>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</si>
  <si>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</si>
  <si>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</si>
  <si>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</si>
  <si>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</si>
  <si>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</si>
  <si>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</si>
  <si>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</si>
  <si>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</si>
  <si>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</si>
  <si>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</si>
  <si>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</si>
  <si>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</si>
  <si>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</si>
  <si>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</si>
  <si>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</si>
  <si>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</si>
  <si>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</si>
  <si>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</si>
  <si>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</si>
  <si>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</si>
  <si>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</si>
  <si>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</si>
  <si>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</si>
  <si>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</si>
  <si>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</si>
  <si>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</si>
  <si>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</si>
  <si>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</si>
  <si>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</si>
  <si>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</si>
  <si>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</si>
  <si>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</si>
  <si>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</si>
  <si>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</si>
  <si>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</si>
  <si>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</si>
  <si>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</si>
  <si>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</si>
  <si>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</si>
  <si>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</si>
  <si>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</si>
  <si>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</si>
  <si>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</si>
  <si>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</si>
  <si>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</si>
  <si>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</si>
  <si>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</si>
  <si>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</si>
  <si>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</si>
  <si>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</si>
  <si>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</si>
  <si>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</si>
  <si>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</si>
  <si>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</si>
  <si>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</si>
  <si>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</si>
  <si>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</si>
  <si>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</si>
  <si>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</si>
  <si>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</si>
  <si>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</si>
  <si>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</si>
  <si>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</si>
  <si>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</si>
  <si>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</si>
  <si>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</si>
  <si>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</si>
  <si>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</si>
  <si>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</si>
  <si>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</si>
  <si>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</si>
  <si>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</si>
  <si>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</si>
  <si>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</si>
  <si>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</si>
  <si>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</si>
  <si>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</si>
  <si>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</si>
  <si>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</si>
  <si>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</si>
  <si>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</si>
  <si>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</si>
  <si>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</si>
  <si>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</si>
  <si>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</si>
  <si>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</si>
  <si>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</si>
  <si>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</si>
  <si>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</si>
  <si>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</si>
  <si>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</si>
  <si>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</si>
  <si>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</si>
  <si>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</si>
  <si>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</si>
  <si>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</si>
  <si>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</si>
  <si>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</si>
  <si>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</si>
  <si>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</si>
  <si>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</si>
  <si>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</si>
  <si>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</si>
  <si>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</si>
  <si>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</si>
  <si>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</si>
  <si>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</si>
  <si>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</si>
  <si>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</si>
  <si>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</si>
  <si>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</si>
  <si>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</si>
  <si>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</si>
  <si>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</si>
  <si>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</si>
  <si>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</si>
  <si>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</si>
  <si>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</si>
  <si>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</si>
  <si>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</si>
  <si>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</si>
  <si>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</si>
  <si>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</si>
  <si>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</si>
  <si>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</si>
  <si>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</si>
  <si>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</si>
  <si>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</si>
  <si>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</si>
  <si>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</si>
  <si>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</si>
  <si>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</si>
  <si>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</si>
  <si>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</si>
  <si>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</si>
  <si>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</si>
  <si>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</si>
  <si>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</si>
  <si>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</si>
  <si>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</si>
  <si>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</si>
  <si>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</si>
  <si>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</si>
  <si>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</si>
  <si>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</si>
  <si>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</si>
  <si>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</si>
  <si>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</si>
  <si>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</si>
  <si>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</si>
  <si>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</si>
  <si>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</si>
  <si>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</si>
  <si>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</si>
  <si>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</si>
  <si>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</si>
  <si>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</si>
  <si>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</si>
  <si>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</si>
  <si>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</si>
  <si>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</si>
  <si>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</si>
  <si>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</si>
  <si>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</si>
  <si>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</si>
  <si>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</si>
  <si>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</si>
  <si>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</si>
  <si>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</si>
  <si>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</si>
  <si>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</si>
  <si>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</si>
  <si>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</si>
  <si>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</si>
  <si>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</si>
  <si>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</si>
  <si>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</si>
  <si>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</si>
  <si>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</si>
  <si>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</si>
  <si>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</si>
  <si>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</si>
  <si>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</si>
  <si>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</si>
  <si>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</si>
  <si>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</si>
  <si>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</si>
  <si>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</si>
  <si>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</si>
  <si>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</si>
  <si>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</si>
  <si>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</si>
  <si>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</si>
  <si>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</si>
  <si>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</si>
  <si>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</si>
  <si>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</si>
  <si>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</si>
  <si>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</si>
  <si>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</si>
  <si>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</si>
  <si>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</si>
  <si>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</si>
  <si>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</si>
  <si>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</si>
  <si>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</si>
  <si>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</si>
  <si>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</si>
  <si>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</si>
  <si>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</si>
  <si>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</si>
  <si>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</si>
  <si>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</si>
  <si>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</si>
  <si>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</si>
  <si>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</si>
  <si>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</si>
  <si>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</si>
  <si>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</si>
  <si>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</si>
  <si>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</si>
  <si>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</si>
  <si>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</si>
  <si>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</si>
  <si>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</si>
  <si>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</si>
  <si>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</si>
  <si>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</si>
  <si>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</si>
  <si>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</si>
  <si>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</si>
  <si>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</si>
  <si>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</si>
  <si>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</si>
  <si>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</si>
  <si>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</si>
  <si>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</si>
  <si>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</si>
  <si>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</si>
  <si>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</si>
  <si>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</si>
  <si>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</si>
  <si>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</si>
  <si>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</si>
  <si>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</si>
  <si>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</si>
  <si>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</si>
  <si>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</si>
  <si>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</si>
  <si>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</si>
  <si>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</si>
  <si>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</si>
  <si>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</si>
  <si>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</si>
  <si>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</si>
  <si>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</si>
  <si>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</si>
  <si>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</si>
  <si>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</si>
  <si>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</si>
  <si>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</si>
  <si>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</si>
  <si>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</si>
  <si>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</si>
  <si>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</si>
  <si>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</si>
  <si>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</si>
  <si>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</si>
  <si>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</si>
  <si>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</si>
  <si>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</si>
  <si>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</si>
  <si>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</si>
  <si>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</si>
  <si>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</si>
  <si>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</si>
  <si>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</si>
  <si>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</si>
  <si>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</si>
  <si>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</si>
  <si>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</si>
  <si>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</si>
  <si>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</si>
  <si>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</si>
  <si>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</si>
  <si>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</si>
  <si>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</si>
  <si>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</si>
  <si>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</si>
  <si>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</si>
  <si>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</si>
  <si>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</si>
  <si>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</si>
  <si>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</si>
  <si>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</si>
  <si>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</si>
  <si>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</si>
  <si>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</si>
  <si>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</si>
  <si>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</si>
  <si>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</si>
  <si>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</si>
  <si>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</si>
  <si>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</si>
  <si>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</si>
  <si>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</si>
  <si>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</si>
  <si>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</si>
  <si>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</si>
  <si>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</si>
  <si>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</si>
  <si>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</si>
  <si>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</si>
  <si>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</si>
  <si>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</si>
  <si>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</si>
  <si>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</si>
  <si>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</si>
  <si>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</si>
  <si>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</si>
  <si>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</si>
  <si>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</si>
  <si>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</si>
  <si>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</si>
  <si>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</si>
  <si>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</si>
  <si>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</si>
  <si>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</si>
  <si>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</si>
  <si>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</si>
  <si>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</si>
  <si>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</si>
  <si>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</si>
  <si>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</si>
  <si>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</si>
  <si>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</si>
  <si>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</si>
  <si>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</si>
  <si>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</si>
  <si>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</si>
  <si>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</si>
  <si>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</si>
  <si>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</si>
  <si>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</si>
  <si>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</si>
  <si>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</si>
  <si>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</si>
  <si>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</si>
  <si>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</si>
  <si>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</si>
  <si>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</si>
  <si>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</si>
  <si>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</si>
  <si>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</si>
  <si>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</si>
  <si>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</si>
  <si>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</si>
  <si>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</si>
  <si>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</si>
  <si>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</si>
  <si>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</si>
  <si>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</si>
  <si>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</si>
  <si>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</si>
  <si>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</si>
  <si>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</si>
  <si>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</si>
  <si>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</si>
  <si>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</si>
  <si>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</si>
  <si>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</si>
  <si>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</si>
  <si>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</si>
  <si>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</si>
  <si>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</si>
  <si>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</si>
  <si>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</si>
  <si>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</si>
  <si>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</si>
  <si>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</si>
  <si>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</si>
  <si>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</si>
  <si>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</si>
  <si>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</si>
  <si>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</si>
  <si>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</si>
  <si>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</si>
  <si>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</si>
  <si>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</si>
  <si>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</si>
  <si>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</si>
  <si>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</si>
  <si>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</si>
  <si>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</si>
  <si>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</si>
  <si>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</si>
  <si>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</si>
  <si>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</si>
  <si>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</si>
  <si>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</si>
  <si>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</si>
  <si>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</si>
  <si>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</si>
  <si>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</si>
  <si>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</si>
  <si>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</si>
  <si>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</si>
  <si>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</si>
  <si>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</si>
  <si>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</si>
  <si>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</si>
  <si>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</si>
  <si>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</si>
  <si>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</si>
  <si>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</si>
  <si>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</si>
  <si>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</si>
  <si>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</si>
  <si>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</si>
  <si>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</si>
  <si>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</si>
  <si>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</si>
  <si>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</si>
  <si>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</si>
  <si>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</si>
  <si>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</si>
  <si>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</si>
  <si>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</si>
  <si>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</si>
  <si>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</si>
  <si>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</si>
  <si>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</si>
  <si>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</si>
  <si>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</si>
  <si>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</si>
  <si>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</si>
  <si>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</si>
  <si>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</si>
  <si>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</si>
  <si>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</si>
  <si>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</si>
  <si>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</si>
  <si>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</si>
  <si>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</si>
  <si>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</si>
  <si>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</si>
  <si>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</si>
  <si>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</si>
  <si>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</si>
  <si>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</si>
  <si>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</si>
  <si>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</si>
  <si>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</si>
  <si>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</si>
  <si>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</si>
  <si>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</si>
  <si>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</si>
  <si>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</si>
  <si>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</si>
  <si>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</si>
  <si>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</si>
  <si>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</si>
  <si>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</si>
  <si>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</si>
  <si>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</si>
  <si>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</si>
  <si>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</si>
  <si>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</si>
  <si>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</si>
  <si>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</si>
  <si>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</si>
  <si>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</si>
  <si>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</si>
  <si>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</si>
  <si>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</si>
  <si>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</si>
  <si>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</si>
  <si>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</si>
  <si>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</si>
  <si>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</si>
  <si>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</si>
  <si>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</si>
  <si>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</si>
  <si>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</si>
  <si>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</si>
  <si>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</si>
  <si>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</si>
  <si>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</si>
  <si>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</si>
  <si>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</si>
  <si>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</si>
  <si>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</si>
  <si>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</si>
  <si>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</si>
  <si>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</si>
  <si>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</si>
  <si>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</si>
  <si>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</si>
  <si>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</si>
  <si>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</si>
  <si>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</si>
  <si>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</si>
  <si>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</si>
  <si>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</si>
  <si>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</si>
  <si>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</si>
  <si>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</si>
  <si>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</si>
  <si>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</si>
  <si>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</si>
  <si>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</si>
  <si>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</si>
  <si>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</si>
  <si>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</si>
  <si>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</si>
  <si>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</si>
  <si>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</si>
  <si>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</si>
  <si>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</si>
  <si>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</si>
  <si>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</si>
  <si>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</si>
  <si>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</si>
  <si>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</si>
  <si>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</si>
  <si>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</si>
  <si>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</si>
  <si>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</si>
  <si>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</si>
  <si>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</si>
  <si>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</si>
  <si>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</si>
  <si>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</si>
  <si>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</si>
  <si>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</si>
  <si>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</si>
  <si>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</si>
  <si>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</si>
  <si>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</si>
  <si>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</si>
  <si>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</si>
  <si>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</si>
  <si>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</si>
  <si>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</si>
  <si>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</si>
  <si>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</si>
  <si>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</si>
  <si>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</si>
  <si>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</si>
  <si>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</si>
  <si>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</si>
  <si>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</si>
  <si>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</si>
  <si>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</si>
  <si>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</si>
  <si>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</si>
  <si>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</si>
  <si>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</si>
  <si>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</si>
  <si>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</si>
  <si>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</si>
  <si>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</si>
  <si>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</si>
  <si>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</si>
  <si>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</si>
  <si>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</si>
  <si>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</si>
  <si>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</si>
  <si>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</si>
  <si>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</si>
  <si>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</si>
  <si>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</si>
  <si>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</si>
  <si>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</si>
  <si>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</si>
  <si>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</si>
  <si>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</si>
  <si>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</si>
  <si>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</si>
  <si>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</si>
  <si>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</si>
  <si>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</si>
  <si>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</si>
  <si>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</si>
  <si>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</si>
  <si>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</si>
  <si>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</si>
  <si>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</si>
  <si>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</si>
  <si>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</si>
  <si>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</si>
  <si>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</si>
  <si>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</si>
  <si>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</si>
  <si>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</si>
  <si>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</si>
  <si>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</si>
  <si>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</si>
  <si>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</si>
  <si>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</si>
  <si>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</si>
  <si>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</si>
  <si>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</si>
  <si>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</si>
  <si>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</si>
  <si>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</si>
  <si>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</si>
  <si>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</si>
  <si>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</si>
  <si>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</si>
  <si>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</si>
  <si>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</si>
  <si>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</si>
  <si>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</si>
  <si>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</si>
  <si>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</si>
  <si>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</si>
  <si>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</si>
  <si>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</si>
  <si>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</si>
  <si>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</si>
  <si>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</si>
  <si>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</si>
  <si>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</si>
  <si>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</si>
  <si>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</si>
  <si>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</si>
  <si>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</si>
  <si>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</si>
  <si>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</si>
  <si>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</si>
  <si>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</si>
  <si>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</si>
  <si>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</si>
  <si>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</si>
  <si>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</si>
  <si>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</si>
  <si>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</si>
  <si>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</si>
  <si>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</si>
  <si>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</si>
  <si>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</si>
  <si>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</si>
  <si>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</si>
  <si>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</si>
  <si>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</si>
  <si>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</si>
  <si>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</si>
  <si>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</si>
  <si>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</si>
  <si>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</si>
  <si>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</si>
  <si>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</si>
  <si>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</si>
  <si>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</si>
  <si>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</si>
  <si>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</si>
  <si>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</si>
  <si>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</si>
  <si>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</si>
  <si>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</si>
  <si>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</si>
  <si>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</si>
  <si>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</si>
  <si>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</si>
  <si>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</si>
  <si>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</si>
  <si>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</si>
  <si>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</si>
  <si>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</si>
  <si>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</si>
  <si>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</si>
  <si>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</si>
  <si>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</si>
  <si>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</si>
  <si>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</si>
  <si>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</si>
  <si>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</si>
  <si>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</si>
  <si>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</si>
  <si>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</si>
  <si>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</si>
  <si>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</si>
  <si>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</si>
  <si>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</si>
  <si>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</si>
  <si>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</si>
  <si>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</si>
  <si>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</si>
  <si>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</si>
  <si>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</si>
  <si>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</si>
  <si>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</si>
  <si>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</si>
  <si>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</si>
  <si>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</si>
  <si>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</si>
  <si>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</si>
  <si>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</si>
  <si>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</si>
  <si>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</si>
  <si>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</si>
  <si>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</si>
  <si>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</si>
  <si>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</si>
  <si>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</si>
  <si>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</si>
  <si>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</si>
  <si>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</si>
  <si>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</si>
  <si>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</si>
  <si>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</si>
  <si>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</si>
  <si>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</si>
  <si>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</si>
  <si>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</si>
  <si>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</si>
  <si>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</si>
  <si>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</si>
  <si>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</si>
  <si>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</si>
  <si>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</si>
  <si>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</si>
  <si>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</si>
  <si>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</si>
  <si>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</si>
  <si>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</si>
  <si>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</si>
  <si>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</si>
  <si>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</si>
  <si>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</si>
  <si>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</si>
  <si>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</si>
  <si>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</si>
  <si>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</si>
  <si>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</si>
  <si>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</si>
  <si>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</si>
  <si>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</si>
  <si>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</si>
  <si>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</si>
  <si>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</si>
  <si>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</si>
  <si>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</si>
  <si>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</si>
  <si>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</si>
  <si>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</si>
  <si>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</si>
  <si>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</si>
  <si>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</si>
  <si>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</si>
  <si>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</si>
  <si>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</si>
  <si>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</si>
  <si>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</si>
  <si>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</si>
  <si>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</si>
  <si>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</si>
  <si>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</si>
  <si>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</si>
  <si>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</si>
  <si>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</si>
  <si>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</si>
  <si>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</si>
  <si>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</si>
  <si>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</si>
  <si>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</si>
  <si>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</si>
  <si>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</si>
  <si>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</si>
  <si>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</si>
  <si>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</si>
  <si>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</si>
  <si>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</si>
  <si>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</si>
  <si>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</si>
  <si>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</si>
  <si>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</si>
  <si>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</si>
  <si>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</si>
  <si>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</si>
  <si>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</si>
  <si>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</si>
  <si>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</si>
  <si>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</si>
  <si>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</si>
  <si>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</si>
  <si>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</si>
  <si>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</si>
  <si>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</si>
  <si>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</si>
  <si>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</si>
  <si>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</si>
  <si>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</si>
  <si>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</si>
  <si>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</si>
  <si>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</si>
  <si>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</si>
  <si>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</si>
  <si>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</si>
  <si>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</si>
  <si>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</si>
  <si>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</si>
  <si>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</si>
  <si>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</si>
  <si>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</si>
  <si>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</si>
  <si>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</si>
  <si>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</si>
  <si>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</si>
  <si>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</si>
  <si>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</si>
  <si>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</si>
  <si>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</si>
  <si>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</si>
  <si>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</si>
  <si>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</si>
  <si>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</si>
  <si>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</si>
  <si>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</si>
  <si>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</si>
  <si>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</si>
  <si>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</si>
  <si>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</si>
  <si>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</si>
  <si>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</si>
  <si>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</si>
  <si>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</si>
  <si>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</si>
  <si>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</si>
  <si>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</si>
  <si>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</si>
  <si>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</si>
  <si>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</si>
  <si>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</si>
  <si>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</si>
  <si>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</si>
  <si>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</si>
  <si>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</si>
  <si>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</si>
  <si>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</si>
  <si>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</si>
  <si>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</si>
  <si>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</si>
  <si>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</si>
  <si>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</si>
  <si>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</si>
  <si>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</si>
  <si>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</si>
  <si>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</si>
  <si>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</si>
  <si>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</si>
  <si>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</si>
  <si>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</si>
  <si>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</si>
  <si>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</si>
  <si>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</si>
  <si>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</si>
  <si>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</si>
  <si>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</si>
  <si>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</si>
  <si>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</si>
  <si>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</si>
  <si>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</si>
  <si>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</si>
  <si>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</si>
  <si>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</si>
  <si>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</si>
  <si>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</si>
  <si>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</si>
  <si>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</si>
  <si>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</si>
  <si>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</si>
  <si>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</si>
  <si>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</si>
  <si>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</si>
  <si>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</si>
  <si>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</si>
  <si>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</si>
  <si>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</si>
  <si>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</si>
  <si>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</si>
  <si>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</si>
  <si>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</si>
  <si>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</si>
  <si>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</si>
  <si>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</si>
  <si>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</si>
  <si>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</si>
  <si>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</si>
  <si>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</si>
  <si>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</si>
  <si>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</si>
  <si>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</si>
  <si>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</si>
  <si>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</si>
  <si>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</si>
  <si>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</si>
  <si>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</si>
  <si>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</si>
  <si>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</si>
  <si>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</si>
  <si>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</si>
  <si>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</si>
  <si>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</si>
  <si>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</si>
  <si>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</si>
  <si>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</si>
  <si>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</si>
  <si>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</si>
  <si>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</si>
  <si>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</si>
  <si>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</si>
  <si>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</si>
  <si>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</si>
  <si>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</si>
  <si>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</si>
  <si>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</si>
  <si>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</si>
  <si>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</si>
  <si>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</si>
  <si>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</si>
  <si>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</si>
  <si>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</si>
  <si>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</si>
  <si>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</si>
  <si>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</si>
  <si>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</si>
  <si>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</si>
  <si>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</si>
  <si>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</si>
  <si>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</si>
  <si>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</si>
  <si>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</si>
  <si>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</si>
  <si>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</si>
  <si>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</si>
  <si>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</si>
  <si>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</si>
  <si>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</si>
  <si>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</si>
  <si>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</si>
  <si>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</si>
  <si>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</si>
  <si>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</si>
  <si>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</si>
  <si>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</si>
  <si>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</si>
  <si>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</si>
  <si>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</si>
  <si>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</si>
  <si>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</si>
  <si>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</si>
  <si>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</si>
  <si>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</si>
  <si>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</si>
  <si>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</si>
  <si>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</si>
  <si>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</si>
  <si>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</si>
  <si>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</si>
  <si>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</si>
  <si>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</si>
  <si>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</si>
  <si>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</si>
  <si>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</si>
  <si>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</si>
  <si>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</si>
  <si>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</si>
  <si>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</si>
  <si>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</si>
  <si>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</si>
  <si>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</si>
  <si>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</si>
  <si>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</si>
  <si>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</si>
  <si>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</si>
  <si>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</si>
  <si>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</si>
  <si>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</si>
  <si>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</si>
  <si>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</si>
  <si>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</si>
  <si>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</si>
  <si>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</si>
  <si>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</si>
  <si>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</si>
  <si>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</si>
  <si>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</si>
  <si>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</si>
  <si>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</si>
  <si>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</si>
  <si>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</si>
  <si>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</si>
  <si>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</si>
  <si>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</si>
  <si>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</si>
  <si>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</si>
  <si>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</si>
  <si>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</si>
  <si>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</si>
  <si>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</si>
  <si>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</si>
  <si>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</si>
  <si>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</si>
  <si>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</si>
  <si>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</si>
  <si>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</si>
  <si>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</si>
  <si>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</si>
  <si>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</si>
  <si>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</si>
  <si>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</si>
  <si>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</si>
  <si>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</si>
  <si>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</si>
  <si>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</si>
  <si>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</si>
  <si>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</si>
  <si>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</si>
  <si>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</si>
  <si>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</si>
  <si>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</si>
  <si>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</si>
  <si>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</si>
  <si>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</si>
  <si>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</si>
  <si>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</si>
  <si>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</si>
  <si>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</si>
  <si>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</si>
  <si>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</si>
  <si>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</si>
  <si>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</si>
  <si>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</si>
  <si>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</si>
  <si>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</si>
  <si>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</si>
  <si>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</si>
  <si>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</si>
  <si>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</si>
  <si>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</si>
  <si>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</si>
  <si>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</si>
  <si>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</si>
  <si>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</si>
  <si>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</si>
  <si>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</si>
  <si>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</si>
  <si>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</si>
  <si>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</si>
  <si>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</si>
  <si>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</si>
  <si>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</si>
  <si>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</si>
  <si>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</si>
  <si>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</si>
  <si>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</si>
  <si>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</si>
  <si>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</si>
  <si>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</si>
  <si>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</si>
  <si>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</si>
  <si>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</si>
  <si>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</si>
  <si>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</si>
  <si>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</si>
  <si>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</si>
  <si>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</si>
  <si>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</si>
  <si>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</si>
  <si>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</si>
  <si>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</si>
  <si>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</si>
  <si>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</si>
  <si>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</si>
  <si>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</si>
  <si>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</si>
  <si>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</si>
  <si>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</si>
  <si>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</si>
  <si>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</si>
  <si>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</si>
  <si>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</si>
  <si>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</si>
  <si>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</si>
  <si>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</si>
  <si>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</si>
  <si>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</si>
  <si>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</si>
  <si>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</si>
  <si>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</si>
  <si>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</si>
  <si>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</si>
  <si>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</si>
  <si>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</si>
  <si>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</si>
  <si>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</si>
  <si>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</si>
  <si>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</si>
  <si>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</si>
  <si>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</si>
  <si>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</si>
  <si>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</si>
  <si>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</si>
  <si>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</si>
  <si>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</si>
  <si>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</si>
  <si>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</si>
  <si>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</si>
  <si>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</si>
  <si>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</si>
  <si>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</si>
  <si>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</si>
  <si>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</si>
  <si>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</si>
  <si>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</si>
  <si>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</si>
  <si>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</si>
  <si>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</si>
  <si>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</si>
  <si>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</si>
  <si>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</si>
  <si>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</si>
  <si>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</si>
  <si>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</si>
  <si>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</si>
  <si>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</si>
  <si>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</si>
  <si>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</si>
  <si>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</si>
  <si>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</si>
  <si>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</si>
  <si>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</si>
  <si>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</si>
  <si>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</si>
  <si>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</si>
  <si>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</si>
  <si>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</si>
  <si>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</si>
  <si>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</si>
  <si>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</si>
  <si>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</si>
  <si>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</si>
  <si>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</si>
  <si>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</si>
  <si>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</si>
  <si>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</si>
  <si>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</si>
  <si>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</si>
  <si>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</si>
  <si>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</si>
  <si>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</si>
  <si>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</si>
  <si>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</si>
  <si>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</si>
  <si>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</si>
  <si>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</si>
  <si>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</si>
  <si>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</si>
  <si>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</si>
  <si>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</si>
  <si>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</si>
  <si>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</si>
  <si>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</si>
  <si>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</si>
  <si>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</si>
  <si>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</si>
  <si>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</si>
  <si>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</si>
  <si>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</si>
  <si>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</si>
  <si>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</si>
  <si>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</si>
  <si>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</si>
  <si>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</si>
  <si>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</si>
  <si>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</si>
  <si>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</si>
  <si>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</si>
  <si>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</si>
  <si>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</si>
  <si>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</si>
  <si>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</si>
  <si>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</si>
  <si>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</si>
  <si>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</si>
  <si>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</si>
  <si>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</si>
  <si>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</si>
  <si>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</si>
  <si>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</si>
  <si>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</si>
  <si>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</si>
  <si>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</si>
  <si>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</si>
  <si>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</si>
  <si>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</si>
  <si>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</si>
  <si>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</si>
  <si>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</si>
  <si>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</si>
  <si>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</si>
  <si>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</si>
  <si>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</si>
  <si>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</si>
  <si>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</si>
  <si>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</si>
  <si>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</si>
  <si>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</si>
  <si>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</si>
  <si>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</si>
  <si>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</si>
  <si>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</si>
  <si>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</si>
  <si>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</si>
  <si>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</si>
  <si>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</si>
  <si>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</si>
  <si>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</si>
  <si>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</si>
  <si>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</si>
  <si>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</si>
  <si>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</si>
  <si>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</si>
  <si>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</si>
  <si>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</si>
  <si>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</si>
  <si>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</si>
  <si>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</si>
  <si>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</si>
  <si>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</si>
  <si>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</si>
  <si>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</si>
  <si>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</si>
  <si>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</si>
  <si>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</si>
  <si>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</si>
  <si>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</si>
  <si>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</si>
  <si>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</si>
  <si>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</si>
  <si>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</si>
  <si>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</si>
  <si>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</si>
  <si>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</si>
  <si>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</si>
  <si>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</si>
  <si>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</si>
  <si>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</si>
  <si>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</si>
  <si>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</si>
  <si>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</si>
  <si>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</si>
  <si>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</si>
  <si>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</si>
  <si>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</si>
  <si>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</si>
  <si>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</si>
  <si>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</si>
  <si>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</si>
  <si>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</si>
  <si>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</si>
  <si>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</si>
  <si>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</si>
  <si>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</si>
  <si>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</si>
  <si>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</si>
  <si>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</si>
  <si>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</si>
  <si>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</si>
  <si>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</si>
  <si>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</si>
  <si>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</si>
  <si>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</si>
  <si>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</si>
  <si>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</si>
  <si>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</si>
  <si>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</si>
  <si>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</si>
  <si>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</si>
  <si>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</si>
  <si>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</si>
  <si>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</si>
  <si>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</si>
  <si>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</si>
  <si>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</si>
  <si>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</si>
  <si>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</si>
  <si>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</si>
  <si>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</si>
  <si>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</si>
  <si>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</si>
  <si>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</si>
  <si>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</si>
  <si>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</si>
  <si>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</si>
  <si>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</si>
  <si>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</si>
  <si>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</si>
  <si>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</si>
  <si>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</si>
  <si>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</si>
  <si>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</si>
  <si>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</si>
  <si>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</si>
  <si>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</si>
  <si>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</si>
  <si>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</si>
  <si>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</si>
  <si>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</si>
  <si>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</si>
  <si>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</si>
  <si>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</si>
  <si>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</si>
  <si>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</si>
  <si>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</si>
  <si>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</si>
  <si>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</si>
  <si>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</si>
  <si>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</si>
  <si>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</si>
  <si>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</si>
  <si>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</si>
  <si>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</si>
  <si>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</si>
  <si>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</si>
  <si>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</si>
  <si>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</si>
  <si>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</si>
  <si>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</si>
  <si>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</si>
  <si>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</si>
  <si>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</si>
  <si>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</si>
  <si>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</si>
  <si>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</si>
  <si>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</si>
  <si>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</si>
  <si>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</si>
  <si>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</si>
  <si>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</si>
  <si>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</si>
  <si>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</si>
  <si>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</si>
  <si>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</si>
  <si>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</si>
  <si>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</si>
  <si>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</si>
  <si>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</si>
  <si>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</si>
  <si>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</si>
  <si>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</si>
  <si>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</si>
  <si>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</si>
  <si>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</si>
  <si>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</si>
  <si>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</si>
  <si>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</si>
  <si>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</si>
  <si>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</si>
  <si>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</si>
  <si>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</si>
  <si>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</si>
  <si>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</si>
  <si>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</si>
  <si>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</si>
  <si>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</si>
  <si>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</si>
  <si>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</si>
  <si>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</si>
  <si>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</si>
  <si>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</si>
  <si>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</si>
  <si>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</si>
  <si>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</si>
  <si>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</si>
  <si>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</si>
  <si>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</si>
  <si>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</si>
  <si>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</si>
  <si>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</si>
  <si>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</si>
  <si>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</si>
  <si>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</si>
  <si>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</si>
  <si>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</si>
  <si>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</si>
  <si>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</si>
  <si>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</si>
  <si>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</si>
  <si>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</si>
  <si>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</si>
  <si>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</si>
  <si>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</si>
  <si>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</si>
  <si>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</si>
  <si>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</si>
  <si>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</si>
  <si>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</si>
  <si>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</si>
  <si>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</si>
  <si>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</si>
  <si>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</si>
  <si>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</si>
  <si>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</si>
  <si>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</si>
  <si>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</si>
  <si>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</si>
  <si>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</si>
  <si>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</si>
  <si>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</si>
  <si>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</si>
  <si>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</si>
  <si>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</si>
  <si>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</si>
  <si>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</si>
  <si>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</si>
  <si>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</si>
  <si>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</si>
  <si>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</si>
  <si>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</si>
  <si>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</si>
  <si>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</si>
  <si>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</si>
  <si>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</si>
  <si>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</si>
  <si>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</si>
  <si>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</si>
  <si>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</si>
  <si>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</si>
  <si>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</si>
  <si>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</si>
  <si>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</si>
  <si>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</si>
  <si>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</si>
  <si>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</si>
  <si>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</si>
  <si>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</si>
  <si>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</si>
  <si>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</si>
  <si>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</si>
  <si>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</si>
  <si>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</si>
  <si>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</si>
  <si>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</si>
  <si>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</si>
  <si>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</si>
  <si>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</si>
  <si>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</si>
  <si>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</si>
  <si>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</si>
  <si>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</si>
  <si>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</si>
  <si>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</si>
  <si>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</si>
  <si>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</si>
  <si>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</si>
  <si>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</si>
  <si>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</si>
  <si>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</si>
  <si>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</si>
  <si>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</si>
  <si>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</si>
  <si>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</si>
  <si>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</si>
  <si>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</si>
  <si>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</si>
  <si>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</si>
  <si>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</si>
  <si>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</si>
  <si>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</si>
  <si>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</si>
  <si>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</si>
  <si>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</si>
  <si>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</si>
  <si>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</si>
  <si>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</si>
  <si>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</si>
  <si>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</si>
  <si>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</si>
  <si>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</si>
  <si>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</si>
  <si>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</si>
  <si>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</si>
  <si>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</si>
  <si>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</si>
  <si>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</si>
  <si>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</si>
  <si>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</si>
  <si>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</si>
  <si>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</si>
  <si>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</si>
  <si>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</si>
  <si>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</si>
  <si>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</si>
  <si>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</si>
  <si>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</si>
  <si>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</si>
  <si>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</si>
  <si>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</si>
  <si>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</si>
  <si>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</si>
  <si>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</si>
  <si>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</si>
  <si>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</si>
  <si>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</si>
  <si>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</si>
  <si>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</si>
  <si>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</si>
  <si>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</si>
  <si>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</si>
  <si>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</si>
  <si>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</si>
  <si>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</si>
  <si>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</si>
  <si>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</si>
  <si>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</si>
  <si>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</si>
  <si>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</si>
  <si>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</si>
  <si>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</si>
  <si>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</si>
  <si>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</si>
  <si>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</si>
  <si>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</si>
  <si>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</si>
  <si>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</si>
  <si>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</si>
  <si>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</si>
  <si>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</si>
  <si>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</si>
  <si>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</si>
  <si>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</si>
  <si>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</si>
  <si>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</si>
  <si>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</si>
  <si>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</si>
  <si>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</si>
  <si>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</si>
  <si>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</si>
  <si>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</si>
  <si>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</si>
  <si>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</si>
  <si>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</si>
  <si>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</si>
  <si>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</si>
  <si>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</si>
  <si>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</si>
  <si>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</si>
  <si>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</si>
  <si>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</si>
  <si>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</si>
  <si>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</si>
  <si>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</si>
  <si>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</si>
  <si>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</si>
  <si>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</si>
  <si>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</si>
  <si>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</si>
  <si>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</si>
  <si>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</si>
  <si>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</si>
  <si>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</si>
  <si>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</si>
  <si>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</si>
  <si>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</si>
  <si>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</si>
  <si>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</si>
  <si>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</si>
  <si>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</si>
  <si>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</si>
  <si>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</si>
  <si>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</si>
  <si>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</si>
  <si>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</si>
  <si>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</si>
  <si>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</si>
  <si>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</si>
  <si>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</si>
  <si>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</si>
  <si>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</si>
  <si>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</si>
  <si>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</si>
  <si>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</si>
  <si>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</si>
  <si>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</si>
  <si>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</si>
  <si>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</si>
  <si>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</si>
  <si>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</si>
  <si>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</si>
  <si>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</si>
  <si>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</si>
  <si>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</si>
  <si>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</si>
  <si>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</si>
  <si>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</si>
  <si>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</si>
  <si>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</si>
  <si>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</si>
  <si>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</si>
  <si>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</si>
  <si>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</si>
  <si>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</si>
  <si>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</si>
  <si>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</si>
  <si>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</si>
  <si>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</si>
  <si>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</si>
  <si>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</si>
  <si>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</si>
  <si>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</si>
  <si>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</si>
  <si>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</si>
  <si>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</si>
  <si>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</si>
  <si>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</si>
  <si>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</si>
  <si>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</si>
  <si>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</si>
  <si>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</si>
  <si>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</si>
  <si>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</si>
  <si>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</si>
  <si>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</si>
  <si>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</si>
  <si>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</si>
  <si>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</si>
  <si>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</si>
  <si>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</si>
  <si>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</si>
  <si>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</si>
  <si>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</si>
  <si>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</si>
  <si>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</si>
  <si>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</si>
  <si>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</si>
  <si>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</si>
  <si>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</si>
  <si>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</si>
  <si>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</si>
  <si>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</si>
  <si>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</si>
  <si>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</si>
  <si>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</si>
  <si>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</si>
  <si>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</si>
  <si>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</si>
  <si>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</si>
  <si>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</si>
  <si>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</si>
  <si>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</si>
  <si>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</si>
  <si>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</si>
  <si>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</si>
  <si>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</si>
  <si>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</si>
  <si>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</si>
  <si>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</si>
  <si>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</si>
  <si>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</si>
  <si>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</si>
  <si>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</si>
  <si>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</si>
  <si>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</si>
  <si>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</si>
  <si>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</si>
  <si>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</si>
  <si>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</si>
  <si>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</si>
  <si>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</si>
  <si>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</si>
  <si>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</si>
  <si>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</si>
  <si>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</si>
  <si>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</si>
  <si>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</si>
  <si>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</si>
  <si>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</si>
  <si>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</si>
  <si>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</si>
  <si>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</si>
  <si>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</si>
  <si>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</si>
  <si>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</si>
  <si>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</si>
  <si>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</si>
  <si>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</si>
  <si>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</si>
  <si>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</si>
  <si>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</si>
  <si>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</si>
  <si>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</si>
  <si>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</si>
  <si>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</si>
  <si>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</si>
  <si>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</si>
  <si>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</si>
  <si>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</si>
  <si>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</si>
  <si>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</si>
  <si>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</si>
  <si>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</si>
  <si>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</si>
  <si>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</si>
  <si>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</si>
  <si>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</si>
  <si>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</si>
  <si>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</si>
  <si>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</si>
  <si>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</si>
  <si>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</si>
  <si>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</si>
  <si>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</si>
  <si>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</si>
  <si>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</si>
  <si>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</si>
  <si>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</si>
  <si>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</si>
  <si>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</si>
  <si>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</si>
  <si>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</si>
  <si>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</si>
  <si>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</si>
  <si>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</si>
  <si>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</si>
  <si>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</si>
  <si>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</si>
  <si>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</si>
  <si>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</si>
  <si>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</si>
  <si>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</si>
  <si>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</si>
  <si>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</si>
  <si>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</si>
  <si>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</si>
  <si>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</si>
  <si>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</si>
  <si>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</si>
  <si>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</si>
  <si>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</si>
  <si>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</si>
  <si>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</si>
  <si>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</si>
  <si>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</si>
  <si>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</si>
  <si>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</si>
  <si>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</si>
  <si>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</si>
  <si>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</si>
  <si>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</si>
  <si>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</si>
  <si>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</si>
  <si>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</si>
  <si>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</si>
  <si>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</si>
  <si>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</si>
  <si>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</si>
  <si>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</si>
  <si>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</si>
  <si>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</si>
  <si>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</si>
  <si>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</si>
  <si>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</si>
  <si>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</si>
  <si>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</si>
  <si>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</si>
  <si>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</si>
  <si>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</si>
  <si>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</si>
  <si>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</si>
  <si>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</si>
  <si>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</si>
  <si>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</si>
  <si>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</si>
  <si>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</si>
  <si>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</si>
  <si>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</si>
  <si>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</si>
  <si>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</si>
  <si>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</si>
  <si>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</si>
  <si>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</si>
  <si>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</si>
  <si>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</si>
  <si>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</si>
  <si>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</si>
  <si>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</si>
  <si>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</si>
  <si>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</si>
  <si>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</si>
  <si>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</si>
  <si>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</si>
  <si>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</si>
  <si>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</si>
  <si>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</si>
  <si>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</si>
  <si>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</si>
  <si>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</si>
  <si>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</si>
  <si>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</si>
  <si>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</si>
  <si>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</si>
  <si>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</si>
  <si>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</si>
  <si>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</si>
  <si>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</si>
  <si>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</si>
  <si>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</si>
  <si>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</si>
  <si>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</si>
  <si>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</si>
  <si>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</si>
  <si>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</si>
  <si>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</si>
  <si>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</si>
  <si>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</si>
  <si>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</si>
  <si>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</si>
  <si>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</si>
  <si>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</si>
  <si>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</si>
  <si>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</si>
  <si>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</si>
  <si>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</si>
  <si>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</si>
  <si>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</si>
  <si>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</si>
  <si>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</si>
  <si>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</si>
  <si>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</si>
  <si>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</si>
  <si>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</si>
  <si>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</si>
  <si>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</si>
  <si>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</si>
  <si>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</si>
  <si>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</si>
  <si>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</si>
  <si>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</si>
  <si>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</si>
  <si>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</si>
  <si>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</si>
  <si>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</si>
  <si>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</si>
  <si>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</si>
  <si>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</si>
  <si>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</si>
  <si>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</si>
  <si>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</si>
  <si>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</si>
  <si>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</si>
  <si>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</si>
  <si>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</si>
  <si>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</si>
  <si>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</si>
  <si>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</si>
  <si>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</si>
  <si>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</si>
  <si>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</si>
  <si>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</si>
  <si>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</si>
  <si>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</si>
  <si>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</si>
  <si>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</si>
  <si>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</si>
  <si>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</si>
  <si>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</si>
  <si>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</si>
  <si>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</si>
  <si>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</si>
  <si>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</si>
  <si>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</si>
  <si>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</si>
  <si>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</si>
  <si>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</si>
  <si>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</si>
  <si>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</si>
  <si>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</si>
  <si>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</si>
  <si>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</si>
  <si>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</si>
  <si>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</si>
  <si>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</si>
  <si>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</si>
  <si>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</si>
  <si>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</si>
  <si>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</si>
  <si>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</si>
  <si>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</si>
  <si>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</si>
  <si>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</si>
  <si>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</si>
  <si>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</si>
  <si>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</si>
  <si>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</si>
  <si>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</si>
  <si>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</si>
  <si>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</si>
  <si>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</si>
  <si>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</si>
  <si>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</si>
  <si>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</si>
  <si>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</si>
  <si>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</si>
  <si>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</si>
  <si>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</si>
  <si>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</si>
  <si>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</si>
  <si>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</si>
  <si>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</si>
  <si>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</si>
  <si>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</si>
  <si>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</si>
  <si>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</si>
  <si>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</si>
  <si>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</si>
  <si>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</si>
  <si>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</si>
  <si>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</si>
  <si>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</si>
  <si>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</si>
  <si>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</si>
  <si>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</si>
  <si>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</si>
  <si>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</si>
  <si>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</si>
  <si>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</si>
  <si>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</si>
  <si>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</si>
  <si>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</si>
  <si>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</si>
  <si>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</si>
  <si>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</si>
  <si>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</si>
  <si>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</si>
  <si>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</si>
  <si>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</si>
  <si>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</si>
  <si>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</si>
  <si>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</si>
  <si>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</si>
  <si>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</si>
  <si>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</si>
  <si>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</si>
  <si>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</si>
  <si>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</si>
  <si>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</si>
  <si>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</si>
  <si>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</si>
  <si>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</si>
  <si>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</si>
  <si>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</si>
  <si>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</si>
  <si>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</si>
  <si>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</si>
  <si>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</si>
  <si>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</si>
  <si>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</si>
  <si>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</si>
  <si>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</si>
  <si>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</si>
  <si>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</si>
  <si>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</si>
  <si>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</si>
  <si>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</si>
  <si>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</si>
  <si>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</si>
  <si>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</si>
  <si>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</si>
  <si>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</si>
  <si>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</si>
  <si>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</si>
  <si>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</si>
  <si>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</si>
  <si>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</si>
  <si>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</si>
  <si>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</si>
  <si>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</si>
  <si>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</si>
  <si>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</si>
  <si>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</si>
  <si>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</si>
  <si>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</si>
  <si>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</si>
  <si>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</si>
  <si>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</si>
  <si>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</si>
  <si>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</si>
  <si>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</si>
  <si>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</si>
  <si>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</si>
  <si>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</si>
  <si>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</si>
  <si>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</si>
  <si>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</si>
  <si>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</si>
  <si>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</si>
  <si>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</si>
  <si>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</si>
  <si>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</si>
  <si>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</si>
  <si>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</si>
  <si>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</si>
  <si>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</si>
  <si>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</si>
  <si>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</si>
  <si>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</si>
  <si>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</si>
  <si>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</si>
  <si>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</si>
  <si>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</si>
  <si>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</si>
  <si>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</si>
  <si>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</si>
  <si>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</si>
  <si>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</si>
  <si>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</si>
  <si>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</si>
  <si>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</si>
  <si>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</si>
  <si>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</si>
  <si>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</si>
  <si>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</si>
  <si>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</si>
  <si>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</si>
  <si>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</si>
  <si>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</si>
  <si>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</si>
  <si>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</si>
  <si>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</si>
  <si>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</si>
  <si>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</si>
  <si>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</si>
  <si>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</si>
  <si>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</si>
  <si>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</si>
  <si>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</si>
  <si>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</si>
  <si>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</si>
  <si>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</si>
  <si>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</si>
  <si>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</si>
  <si>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</si>
  <si>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</si>
  <si>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</si>
  <si>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</si>
  <si>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</si>
  <si>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</si>
  <si>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</si>
  <si>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</si>
  <si>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</si>
  <si>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</si>
  <si>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</si>
  <si>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</si>
  <si>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</si>
  <si>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</si>
  <si>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</si>
  <si>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</si>
  <si>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</si>
  <si>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</si>
  <si>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</si>
  <si>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</si>
  <si>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</si>
  <si>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</si>
  <si>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</si>
  <si>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</si>
  <si>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</si>
  <si>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</si>
  <si>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</si>
  <si>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</si>
  <si>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</si>
  <si>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</si>
  <si>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</si>
  <si>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</si>
  <si>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</si>
  <si>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</si>
  <si>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</si>
  <si>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</si>
  <si>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</si>
  <si>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</si>
  <si>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</si>
  <si>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</si>
  <si>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</si>
  <si>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</si>
  <si>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</si>
  <si>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</si>
  <si>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</si>
  <si>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</si>
  <si>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</si>
  <si>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</si>
  <si>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</si>
  <si>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</si>
  <si>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</si>
  <si>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</si>
  <si>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</si>
  <si>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</si>
  <si>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</si>
  <si>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</si>
  <si>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</si>
  <si>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</si>
  <si>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</si>
  <si>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</si>
  <si>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</si>
  <si>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</si>
  <si>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</si>
  <si>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</si>
  <si>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</si>
  <si>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</si>
  <si>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</si>
  <si>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</si>
  <si>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</si>
  <si>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</si>
  <si>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</si>
  <si>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</si>
  <si>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</si>
  <si>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</si>
  <si>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</si>
  <si>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</si>
  <si>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</si>
  <si>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</si>
  <si>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</si>
  <si>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</si>
  <si>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</si>
  <si>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</si>
  <si>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</si>
  <si>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</si>
  <si>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</si>
  <si>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</si>
  <si>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</si>
  <si>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</si>
  <si>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</si>
  <si>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</si>
  <si>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</si>
  <si>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</si>
  <si>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</si>
  <si>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</si>
  <si>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</si>
  <si>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</si>
  <si>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</si>
  <si>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</si>
  <si>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</si>
  <si>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</si>
  <si>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</si>
  <si>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</si>
  <si>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</si>
  <si>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</si>
  <si>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</si>
  <si>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</si>
  <si>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</si>
  <si>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</si>
  <si>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</si>
  <si>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</si>
  <si>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</si>
  <si>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</si>
  <si>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</si>
  <si>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</si>
  <si>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</si>
  <si>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</si>
  <si>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</si>
  <si>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</si>
  <si>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</si>
  <si>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</si>
  <si>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</si>
  <si>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</si>
  <si>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</si>
  <si>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</si>
  <si>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</si>
  <si>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</si>
  <si>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</si>
  <si>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</si>
  <si>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</si>
  <si>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</si>
  <si>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</si>
  <si>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</si>
  <si>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</si>
  <si>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</si>
  <si>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</si>
  <si>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</si>
  <si>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</si>
  <si>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</si>
  <si>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</si>
  <si>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</si>
  <si>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</si>
  <si>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</si>
  <si>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</si>
  <si>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</si>
  <si>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</si>
  <si>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</si>
  <si>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</si>
  <si>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</si>
  <si>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</si>
  <si>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</si>
  <si>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</si>
  <si>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</si>
  <si>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</si>
  <si>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</si>
  <si>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</si>
  <si>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</si>
  <si>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</si>
  <si>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</si>
  <si>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</si>
  <si>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</si>
  <si>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</si>
  <si>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</si>
  <si>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</si>
  <si>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</si>
  <si>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</si>
  <si>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</si>
  <si>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</si>
  <si>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</si>
  <si>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</si>
  <si>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</si>
  <si>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</si>
  <si>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</si>
  <si>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</si>
  <si>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</si>
  <si>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</si>
  <si>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</si>
  <si>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</si>
  <si>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</si>
  <si>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</si>
  <si>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</si>
  <si>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</si>
  <si>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</si>
  <si>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</si>
  <si>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</si>
  <si>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</si>
  <si>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</si>
  <si>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</si>
  <si>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</si>
  <si>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</si>
  <si>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</si>
  <si>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</si>
  <si>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</si>
  <si>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</si>
  <si>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</si>
  <si>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</si>
  <si>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</si>
  <si>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</si>
  <si>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</si>
  <si>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</si>
  <si>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</si>
  <si>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</si>
  <si>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</si>
  <si>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</si>
  <si>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</si>
  <si>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</si>
  <si>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</si>
  <si>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</si>
  <si>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</si>
  <si>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</si>
  <si>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</si>
  <si>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</si>
  <si>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</si>
  <si>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</si>
  <si>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</si>
  <si>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</si>
  <si>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</si>
  <si>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</si>
  <si>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</si>
  <si>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</si>
  <si>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</si>
  <si>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</si>
  <si>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</si>
  <si>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</si>
  <si>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</si>
  <si>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</si>
  <si>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</si>
  <si>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</si>
  <si>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</si>
  <si>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</si>
  <si>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</si>
  <si>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</si>
  <si>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</si>
  <si>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</si>
  <si>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</si>
  <si>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</si>
  <si>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</si>
  <si>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</si>
  <si>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</si>
  <si>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</si>
  <si>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</si>
  <si>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</si>
  <si>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</si>
  <si>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</si>
  <si>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</si>
  <si>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</si>
  <si>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</si>
  <si>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</si>
  <si>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</si>
  <si>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</si>
  <si>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</si>
  <si>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</si>
  <si>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</si>
  <si>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</si>
  <si>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</si>
  <si>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</si>
  <si>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</si>
  <si>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</si>
  <si>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</si>
  <si>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</si>
  <si>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</si>
  <si>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</si>
  <si>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</si>
  <si>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</si>
  <si>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</si>
  <si>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</si>
  <si>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</si>
  <si>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</si>
  <si>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</si>
  <si>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</si>
  <si>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</si>
  <si>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</si>
  <si>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</si>
  <si>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</si>
  <si>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</si>
  <si>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</si>
  <si>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</si>
  <si>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</si>
  <si>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</si>
  <si>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</si>
  <si>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</si>
  <si>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</si>
  <si>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</si>
  <si>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</si>
  <si>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</si>
  <si>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</si>
  <si>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</si>
  <si>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</si>
  <si>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</si>
  <si>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</si>
  <si>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</si>
  <si>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</si>
  <si>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</si>
  <si>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</si>
  <si>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</si>
  <si>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</si>
  <si>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</si>
  <si>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</si>
  <si>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</si>
  <si>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</si>
  <si>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</si>
  <si>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</si>
  <si>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</si>
  <si>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</si>
  <si>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</si>
  <si>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</si>
  <si>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</si>
  <si>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</si>
  <si>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</si>
  <si>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</si>
  <si>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</si>
  <si>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</si>
  <si>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</si>
  <si>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</si>
  <si>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</si>
  <si>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</si>
  <si>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</si>
  <si>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</si>
  <si>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</si>
  <si>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</si>
  <si>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</si>
  <si>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</si>
  <si>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</si>
  <si>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</si>
  <si>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</si>
  <si>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</si>
  <si>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</si>
  <si>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</si>
  <si>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</si>
  <si>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</si>
  <si>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</si>
  <si>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</si>
  <si>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</si>
  <si>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</si>
  <si>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</si>
  <si>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</si>
  <si>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</si>
  <si>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</si>
  <si>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</si>
  <si>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</si>
  <si>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</si>
  <si>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</si>
  <si>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</si>
  <si>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</si>
  <si>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</si>
  <si>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</si>
  <si>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</si>
  <si>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</si>
  <si>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</si>
  <si>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</si>
  <si>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</si>
  <si>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</si>
  <si>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</si>
  <si>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</si>
  <si>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</si>
  <si>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</si>
  <si>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</si>
  <si>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</si>
  <si>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</si>
  <si>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</si>
  <si>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</si>
  <si>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</si>
  <si>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</si>
  <si>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</si>
  <si>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</si>
  <si>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</si>
  <si>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</si>
  <si>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</si>
  <si>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</si>
  <si>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</si>
  <si>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</si>
  <si>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</si>
  <si>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</si>
  <si>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</si>
  <si>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</si>
  <si>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</si>
  <si>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</si>
  <si>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</si>
  <si>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</si>
  <si>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</si>
  <si>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</si>
  <si>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</si>
  <si>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</si>
  <si>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</si>
  <si>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</si>
  <si>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</si>
  <si>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</si>
  <si>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</si>
  <si>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</si>
  <si>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</si>
  <si>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</si>
  <si>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</si>
  <si>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</si>
  <si>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</si>
  <si>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</si>
  <si>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</si>
  <si>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</si>
  <si>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</si>
  <si>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</si>
  <si>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</si>
  <si>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</si>
  <si>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</si>
  <si>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</si>
  <si>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</si>
  <si>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</si>
  <si>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</si>
  <si>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</si>
  <si>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</si>
  <si>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</si>
  <si>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</si>
  <si>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</si>
  <si>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</si>
  <si>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</si>
  <si>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</si>
  <si>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</si>
  <si>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</si>
  <si>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</si>
  <si>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</si>
  <si>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</si>
  <si>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</si>
  <si>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</si>
  <si>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</si>
  <si>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</si>
  <si>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</si>
  <si>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</si>
  <si>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</si>
  <si>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</si>
  <si>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</si>
  <si>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</si>
  <si>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</si>
  <si>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</si>
  <si>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</si>
  <si>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</si>
  <si>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</si>
  <si>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</si>
  <si>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</si>
  <si>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</si>
  <si>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</si>
  <si>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</si>
  <si>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</si>
  <si>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</si>
  <si>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</si>
  <si>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</si>
  <si>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</si>
  <si>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</si>
  <si>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</si>
  <si>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</si>
  <si>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</si>
  <si>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</si>
  <si>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</si>
  <si>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</si>
  <si>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</si>
  <si>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</si>
  <si>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</si>
  <si>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</si>
  <si>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</si>
  <si>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</si>
  <si>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</si>
  <si>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</si>
  <si>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</si>
  <si>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</si>
  <si>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</si>
  <si>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</si>
  <si>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</si>
  <si>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</si>
  <si>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</si>
  <si>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</si>
  <si>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</si>
  <si>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</si>
  <si>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</si>
  <si>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</si>
  <si>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</si>
  <si>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</si>
  <si>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</si>
  <si>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</si>
  <si>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</si>
  <si>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</si>
  <si>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</si>
  <si>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</si>
  <si>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</si>
  <si>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</si>
  <si>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</si>
  <si>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</si>
  <si>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</si>
  <si>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</si>
  <si>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</si>
  <si>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</si>
  <si>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</si>
  <si>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</si>
  <si>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</si>
  <si>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</si>
  <si>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</si>
  <si>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</si>
  <si>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</si>
  <si>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</si>
  <si>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</si>
  <si>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</si>
  <si>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</si>
  <si>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</si>
  <si>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</si>
  <si>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</si>
  <si>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</si>
  <si>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</si>
  <si>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</si>
  <si>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</si>
  <si>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</si>
  <si>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</si>
  <si>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</si>
  <si>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</si>
  <si>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</si>
  <si>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</si>
  <si>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</si>
  <si>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</si>
  <si>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</si>
  <si>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</si>
  <si>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</si>
  <si>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</si>
  <si>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</si>
  <si>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</si>
  <si>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</si>
  <si>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</si>
  <si>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</si>
  <si>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NO PCM</t>
  </si>
  <si>
    <t>At site TS</t>
  </si>
  <si>
    <t>mlji0094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</si>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</sst>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314.69582731481205</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0.56109351851773681</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4.0607407405332197E-2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45977.644253240738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45977.644253240738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45977.644253240738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45977.644253240738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45977.644253240738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45977.644253240738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45977.644253240738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45977.644253240738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45977.644253240738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45977.644253240738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45977.644253240738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45977.644253240738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45977.644253240738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45977.644253240738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45977.644253240738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45977.644253240738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45977.644253240738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45977.644253240738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45977.644253240738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45977.644253240738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45977.644253240738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45977.644253240738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45977.644253240738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45977.644253240738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45977.644253240738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45977.644253240738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45977.644253240738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45977.644253240738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45977.644253240738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45977.644253240738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45977.644253240738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45977.644253240738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45977.644253240738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45977.644253240738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45977.644253240738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45977.644253240738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45977.644253240738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45977.644253240738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45977.644253240738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45977.644253240738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45977.644253240738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45977.644253240738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45977.644253240738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45977.644253240738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45977.644253240738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45977.644253240738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45977.644253240738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45977.644253240738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45977.644253240738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45977.644253240738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45977.644253240738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45977.644253240738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45977.644253240738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45977.644253240738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45977.644253240738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45977.644253240738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45977.644253240738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45977.644253240738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45977.644253240738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45977.644253240738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45977.644253240738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45977.644253240738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45977.644253240738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45977.644253240738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45977.644253240738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45977.644253240738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45977.644253240738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45977.644253240738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45977.644253240738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45977.644253240738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45977.644253240738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45977.644253240738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45977.644253240738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45977.644253240738</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45977.644253240738</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0D089C93-E0CB-400E-9F47-30546960BE1E}"/>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152.64441527777672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1.2079106481469353</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0.62532962962723104</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0.19516759258840466</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8" t="s">
        <v>39117</v>
      </c>
      <c r="B7" s="18" t="str">
        <f>IFERROR(VLOOKUP(D7,DB!A:K,11,0),"")</f>
        <v>R2</v>
      </c>
      <c r="C7" s="18">
        <v>2</v>
      </c>
      <c r="D7" s="18" t="s">
        <v>25261</v>
      </c>
      <c r="E7" s="103" t="s">
        <v>39024</v>
      </c>
      <c r="F7" s="104">
        <v>45977.467372685183</v>
      </c>
      <c r="G7" s="105">
        <f ca="1">IFERROR(NOW()-F7,"-")</f>
        <v>0.17688055555481697</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8" t="s">
        <v>39120</v>
      </c>
      <c r="B8" s="18" t="str">
        <f>IFERROR(VLOOKUP(D8,DB!A:K,11,0),"")</f>
        <v>R2</v>
      </c>
      <c r="C8" s="18">
        <v>1</v>
      </c>
      <c r="D8" s="18" t="s">
        <v>39121</v>
      </c>
      <c r="E8" s="103" t="s">
        <v>39021</v>
      </c>
      <c r="F8" s="104">
        <v>45977.621712962966</v>
      </c>
      <c r="G8" s="105">
        <f ca="1">IFERROR(NOW()-F8,"-")</f>
        <v>2.2540277772350237E-2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45977.644253240738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45977.644253240738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45977.644253240738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45977.644253240738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45977.644253240738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2"/>
      <c r="B14" s="61" t="str">
        <f>IFERROR(VLOOKUP(D14,DB!A:K,11,0),"")</f>
        <v/>
      </c>
      <c r="C14" s="61"/>
      <c r="D14" s="61"/>
      <c r="E14" s="85"/>
      <c r="F14" s="74"/>
      <c r="G14" s="75">
        <f ca="1">IFERROR(NOW()-F14,"-")</f>
        <v>45977.644253240738</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8" t="str">
        <f>IFERROR(VLOOKUP(D15,DB!A:K,11,0),"")</f>
        <v/>
      </c>
      <c r="C15" s="18"/>
      <c r="D15" s="18"/>
      <c r="E15" s="103"/>
      <c r="F15" s="104"/>
      <c r="G15" s="105">
        <f ca="1">IFERROR(NOW()-F15,"-")</f>
        <v>45977.644253240738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45977.644253240738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45977.644253240738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45977.644253240738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45977.644253240738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45977.644253240738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45977.644253240738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45977.644253240738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45977.644253240738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45977.644253240738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45977.644253240738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45977.644253240738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45977.644253240738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45977.644253240738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45977.644253240738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45977.644253240738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45977.644253240738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45977.644253240738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45977.644253240738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45977.644253240738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45977.644253240738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45977.644253240738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45977.644253240738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45977.644253240738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45977.644253240738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45977.644253240738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45977.644253240738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45977.644253240738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45977.644253240738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45977.644253240738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45977.644253240738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45977.644253240738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45977.644253240738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45977.644253240738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45977.644253240738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45977.644253240738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45977.644253240738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45977.644253240738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45977.644253240738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45977.644253240738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45977.644253240738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45977.644253240738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45977.644253240738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45977.644253240738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45977.644253240738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45977.644253240738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45977.644253240738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45977.644253240738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45977.644253240738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45977.644253240738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45977.644253240738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45977.644253240738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45977.644253240738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45977.644253240738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45977.644253240738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45977.644253240738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45977.644253240738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45977.644253240738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45977.644253240738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45977.644253240738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45977.644253240738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45977.644253240738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45977.644253240738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45977.644253240738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45977.644253240738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45977.644253240738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45977.644253240738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45977.644253240738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45977.644253240738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45977.644253240738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45977.644253240738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45977.644253240738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45977.644253240738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45977.644253240738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45977.644253240738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45977.644253240738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45977.644253240738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45977.644253240738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45977.644253240738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45977.644253240738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45977.644253240738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45977.644253240738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45977.644253240738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45977.644253240738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45977.644253240738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45977.644253240738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45977.644253240738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45977.644253240738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45977.644253240738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45977.644253240738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45977.644253240738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45977.644253240738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45977.644253240738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45977.644253240738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45977.644253240738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45977.644253240738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45977.644253240738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45977.644253240738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45977.644253240738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45977.644253240738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45977.644253240738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45977.644253240738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45977.644253240738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45977.644253240738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45977.644253240738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45977.644253240738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45977.644253240738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45977.644253240738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45977.644253240738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45977.644253240738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45977.644253240738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45977.644253240738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45977.644253240738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45977.644253240738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45977.644253240738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45977.644253240738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45977.644253240738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45977.644253240738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45977.644253240738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45977.644253240738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45977.644253240738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45977.644253240738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45977.644253240738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45977.644253240738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45977.644253240738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45977.644253240738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45977.644253240738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45977.644253240738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45977.644253240738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45977.644253240738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45977.644253240738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45977.644253240738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45977.644253240738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45977.644253240738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45977.644253240738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45977.644253240738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45977.644253240738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45977.644253240738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45977.644253240738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45977.644253240738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45977.644253240738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45977.644253240738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45977.644253240738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45977.644253240738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45977.644253240738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45977.644253240738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45977.644253240738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45977.644253240738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45977.644253240738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45977.644253240738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45977.644253240738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45977.644253240738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45977.644253240738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45977.644253240738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45977.644253240738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45977.644253240738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45977.644253240738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45977.644253240738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45977.644253240738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45977.644253240738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45977.644253240738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45977.644253240738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45977.644253240738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45977.644253240738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45977.644253240738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45977.644253240738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45977.644253240738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45977.644253240738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45977.644253240738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45977.644253240738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45977.644253240738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45977.644253240738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45977.644253240738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45977.644253240738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45977.644253240738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45977.644253240738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45977.644253240738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45977.644253240738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45977.644253240738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45977.644253240738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45977.644253240738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45977.644253240738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45977.644253240738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45977.644253240738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45977.644253240738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45977.644253240738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45977.644253240738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45977.644253240738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45977.644253240738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45977.644253240738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45977.644253240738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45977.644253240738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45977.644253240738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45977.644253240738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45977.644253240738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45977.644253240738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45977.644253240738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45977.644253240738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45977.644253240738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45977.644253240738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45977.644253240738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45977.644253240738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45977.644253240738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45977.644253240738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45977.644253240738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45977.644253240738</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45977.644253240738</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ca="1">IFERROR(NOW()-F222,"-")</f>
        <v>45977.644253240738</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8" t="str">
        <f>IFERROR(VLOOKUP(D223,DB!A:K,11,0),"")</f>
        <v/>
      </c>
      <c r="C223" s="18"/>
      <c r="D223" s="18"/>
      <c r="E223" s="103"/>
      <c r="F223" s="104"/>
      <c r="G223" s="105">
        <f ca="1">IFERROR(NOW()-F223,"-")</f>
        <v>45977.644253240738</v>
      </c>
      <c r="H223" s="10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8" t="str">
        <f>IFERROR(VLOOKUP(D224,DB!A:K,11,0),"")</f>
        <v/>
      </c>
      <c r="C224" s="18"/>
      <c r="D224" s="18"/>
      <c r="E224" s="103"/>
      <c r="F224" s="104"/>
      <c r="G224" s="105">
        <f ca="1">IFERROR(NOW()-F224,"-")</f>
        <v>45977.644253240738</v>
      </c>
      <c r="H224" s="10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8" t="str">
        <f>IFERROR(VLOOKUP(D225,DB!A:K,11,0),"")</f>
        <v/>
      </c>
      <c r="C225" s="18"/>
      <c r="D225" s="18"/>
      <c r="E225" s="103"/>
      <c r="F225" s="104"/>
      <c r="G225" s="105">
        <f ca="1">IFERROR(NOW()-F225,"-")</f>
        <v>45977.644253240738</v>
      </c>
      <c r="H225" s="10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F11" sqref="F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45977.644253240738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45977.644253240738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45977.644253240738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45977.644253240738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45977.644253240738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45977.644253240738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45977.644253240738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45977.644253240738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45977.644253240738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45977.644253240738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45977.644253240738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45977.644253240738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45977.644253240738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45977.644253240738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45977.644253240738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45977.644253240738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45977.644253240738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45977.644253240738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45977.644253240738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45977.644253240738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45977.644253240738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45977.644253240738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45977.644253240738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45977.644253240738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45977.644253240738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45977.644253240738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45977.644253240738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45977.644253240738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45977.644253240738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45977.644253240738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45977.644253240738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45977.644253240738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45977.644253240738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45977.644253240738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45977.644253240738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45977.644253240738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45977.644253240738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45977.644253240738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45977.644253240738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45977.644253240738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45977.644253240738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45977.644253240738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45977.644253240738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45977.644253240738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45977.644253240738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45977.644253240738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45977.644253240738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45977.644253240738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45977.644253240738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45977.644253240738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45977.644253240738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45977.644253240738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45977.644253240738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45977.644253240738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45977.644253240738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45977.644253240738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45977.644253240738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45977.644253240738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45977.644253240738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45977.644253240738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45977.644253240738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45977.644253240738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45977.644253240738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45977.644253240738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45977.644253240738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45977.644253240738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45977.644253240738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45977.644253240738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45977.644253240738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45977.644253240738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45977.644253240738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45977.644253240738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45977.644253240738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45977.644253240738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45977.644253240738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45977.644253240738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45977.644253240738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45977.644253240738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45977.644253240738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45977.644253240738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45977.644253240738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45977.644253240738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45977.644253240738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45977.644253240738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45977.644253240738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45977.644253240738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45977.644253240738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45977.644253240738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45977.644253240738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45977.644253240738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45977.644253240738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45977.644253240738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45977.644253240738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45977.644253240738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45977.644253240738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45977.644253240738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45977.644253240738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45977.644253240738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45977.644253240738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45977.644253240738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45977.644253240738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45977.644253240738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45977.644253240738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45977.644253240738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45977.644253240738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45977.644253240738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45977.644253240738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45977.644253240738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45977.644253240738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45977.644253240738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45977.644253240738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45977.644253240738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45977.644253240738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45977.644253240738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45977.644253240738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45977.644253240738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45977.644253240738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45977.644253240738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45977.644253240738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45977.644253240738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45977.644253240738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45977.644253240738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45977.644253240738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45977.644253240738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45977.644253240738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45977.644253240738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45977.644253240738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45977.644253240738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45977.644253240738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45977.644253240738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45977.644253240738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45977.644253240738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45977.644253240738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45977.644253240738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45977.644253240738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45977.644253240738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45977.644253240738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45977.644253240738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45977.644253240738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45977.644253240738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45977.644253240738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45977.644253240738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45977.644253240738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45977.644253240738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45977.644253240738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45977.644253240738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45977.644253240738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45977.644253240738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45977.644253240738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45977.644253240738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45977.644253240738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45977.644253240738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45977.644253240738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45977.644253240738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45977.644253240738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45977.644253240738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45977.644253240738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45977.644253240738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45977.644253240738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45977.644253240738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45977.644253240738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45977.644253240738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45977.644253240738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45977.644253240738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45977.644253240738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45977.644253240738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45977.644253240738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45977.644253240738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45977.644253240738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45977.644253240738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45977.644253240738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45977.644253240738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45977.644253240738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45977.644253240738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45977.644253240738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45977.644253240738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45977.644253240738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45977.644253240738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45977.644253240738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45977.644253240738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45977.644253240738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45977.644253240738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45977.644253240738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45977.644253240738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45977.644253240738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45977.644253240738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45977.644253240738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45977.644253240738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45977.644253240738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45977.644253240738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45977.644253240738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45977.644253240738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45977.644253240738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45977.644253240738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45977.644253240738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45977.644253240738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45977.644253240738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45977.644253240738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45977.644253240738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45977.644253240738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45977.644253240738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45977.644253240738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45977.644253240738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45977.644253240738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45977.644253240738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45977.644253240738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45977.644253240738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45977.644253240738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45977.644253240738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45977.644253240738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45977.644253240738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45977.644253240738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45977.644253240738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45977.644253240738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45977.644253240738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45977.644253240738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45977.644253240738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45977.644253240738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45977.644253240738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45977.644253240738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45977.644253240738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45977.644253240738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45977.644253240738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45977.644253240738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45977.644253240738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45977.644253240738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45977.644253240738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45977.644253240738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45977.644253240738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45977.644253240738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45977.644253240738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45977.644253240738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45977.644253240738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45977.644253240738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45977.644253240738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45977.644253240738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45977.644253240738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45977.644253240738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45977.644253240738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45977.644253240738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45977.644253240738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45977.644253240738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45977.644253240738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45977.644253240738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45977.644253240738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45977.644253240738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45977.644253240738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45977.644253240738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45977.644253240738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45977.644253240738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45977.644253240738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45977.644253240738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45977.644253240738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45977.644253240738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45977.644253240738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45977.644253240738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45977.644253240738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45977.644253240738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45977.644253240738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45977.644253240738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45977.644253240738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45977.644253240738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45977.644253240738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45977.644253240738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45977.644253240738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45977.644253240738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45977.644253240738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45977.644253240738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45977.644253240738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45977.644253240738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45977.644253240738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45977.644253240738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45977.644253240738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45977.644253240738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45977.644253240738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45977.644253240738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45977.644253240738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45977.644253240738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45977.644253240738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45977.644253240738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45977.644253240738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45977.644253240738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45977.644253240738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45977.644253240738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45977.644253240738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45977.644253240738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45977.644253240738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45977.644253240738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45977.644253240738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45977.644253240738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45977.644253240738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45977.644253240738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45977.644253240738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45977.644253240738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45977.644253240738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45977.644253240738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45977.644253240738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45977.644253240738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45977.644253240738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45977.644253240738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45977.644253240738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45977.644253240738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45977.644253240738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45977.644253240738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45977.644253240738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45977.644253240738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45977.644253240738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45977.644253240738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45977.644253240738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45977.644253240738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45977.644253240738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45977.644253240738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45977.644253240738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45977.644253240738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45977.644253240738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45977.644253240738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45977.644253240738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45977.644253240738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45977.644253240738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45977.644253240738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45977.644253240738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45977.644253240738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45977.644253240738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45977.644253240738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45977.644253240738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45977.644253240738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45977.644253240738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45977.644253240738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45977.644253240738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45977.644253240738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45977.644253240738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45977.644253240738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45977.644253240738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45977.644253240738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45977.644253240738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45977.644253240738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45977.644253240738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45977.644253240738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45977.644253240738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45977.644253240738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45977.644253240738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45977.644253240738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45977.644253240738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45977.644253240738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45977.644253240738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45977.644253240738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45977.644253240738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45977.644253240738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45977.644253240738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45977.644253240738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45977.644253240738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45977.644253240738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45977.644253240738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45977.644253240738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45977.644253240738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45977.644253240738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45977.644253240738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45977.644253240738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45977.644253240738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45977.644253240738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45977.644253240738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45977.644253240738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45977.644253240738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45977.644253240738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45977.644253240738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45977.644253240738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45977.644253240738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45977.644253240738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45977.644253240738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45977.644253240738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45977.644253240738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45977.644253240738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45977.644253240738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45977.644253240738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45977.644253240738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45977.644253240738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45977.644253240738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45977.644253240738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45977.644253240738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45977.644253240738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45977.644253240738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45977.644253240738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45977.644253240738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45977.644253240738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45977.644253240738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45977.644253240738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45977.644253240738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45977.644253240738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45977.644253240738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45977.644253240738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45977.644253240738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45977.644253240738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45977.644253240738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45977.644253240738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45977.644253240738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45977.644253240738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45977.644253240738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45977.644253240738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45977.644253240738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45977.644253240738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45977.644253240738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45977.644253240738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45977.644253240738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45977.644253240738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45977.644253240738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45977.644253240738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45977.644253240738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45977.644253240738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45977.644253240738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45977.644253240738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45977.644253240738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45977.644253240738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45977.644253240738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45977.644253240738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45977.644253240738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45977.644253240738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45977.644253240738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45977.644253240738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45977.644253240738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45977.644253240738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45977.644253240738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45977.644253240738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45977.644253240738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45977.644253240738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45977.644253240738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45977.644253240738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45977.644253240738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45977.644253240738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45977.644253240738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45977.644253240738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45977.644253240738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45977.644253240738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45977.644253240738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45977.644253240738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45977.644253240738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45977.644253240738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45977.644253240738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45977.644253240738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45977.644253240738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45977.644253240738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45977.644253240738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45977.644253240738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45977.644253240738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45977.644253240738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45977.644253240738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45977.644253240738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45977.644253240738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45977.644253240738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45977.644253240738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45977.644253240738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45977.644253240738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45977.644253240738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45977.644253240738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45977.644253240738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45977.644253240738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45977.644253240738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45977.644253240738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45977.644253240738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45977.644253240738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45977.644253240738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45977.644253240738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45977.644253240738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45977.644253240738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45977.644253240738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45977.644253240738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45977.644253240738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45977.644253240738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45977.644253240738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45977.644253240738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45977.644253240738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45977.644253240738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45977.644253240738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45977.644253240738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45977.644253240738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45977.644253240738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45977.644253240738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45977.644253240738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45977.644253240738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45977.644253240738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45977.644253240738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45977.644253240738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45977.644253240738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45977.644253240738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45977.644253240738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45977.644253240738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45977.644253240738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45977.644253240738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45977.644253240738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45977.644253240738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45977.644253240738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45977.644253240738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45977.644253240738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45977.644253240738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45977.644253240738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45977.644253240738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45977.644253240738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45977.644253240738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45977.644253240738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45977.644253240738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45977.644253240738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45977.644253240738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45977.644253240738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45977.644253240738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45977.644253240738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45977.644253240738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45977.644253240738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45977.644253240738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45977.644253240738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45977.644253240738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45977.644253240738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45977.644253240738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45977.644253240738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45977.644253240738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45977.644253240738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45977.644253240738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45977.644253240738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45977.644253240738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45977.644253240738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45977.644253240738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45977.644253240738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45977.644253240738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45977.644253240738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45977.644253240738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45977.644253240738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45977.644253240738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45977.644253240738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45977.644253240738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45977.644253240738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45977.644253240738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45977.644253240738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45977.644253240738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45977.644253240738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45977.644253240738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45977.644253240738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45977.644253240738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45977.644253240738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45977.644253240738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45977.644253240738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45977.644253240738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45977.644253240738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45977.644253240738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45977.644253240738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45977.644253240738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45977.644253240738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45977.644253240738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45977.644253240738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45977.644253240738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45977.644253240738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45977.644253240738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45977.644253240738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45977.644253240738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45977.644253240738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45977.644253240738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45977.644253240738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45977.644253240738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45977.644253240738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45977.644253240738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45977.644253240738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45977.644253240738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45977.644253240738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45977.644253240738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45977.644253240738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45977.644253240738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45977.644253240738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45977.644253240738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45977.644253240738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45977.644253240738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45977.644253240738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45977.644253240738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45977.644253240738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45977.644253240738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45977.644253240738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45977.644253240738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45977.644253240738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45977.644253240738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45977.644253240738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45977.644253240738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45977.644253240738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45977.644253240738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45977.644253240738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45977.644253240738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45977.644253240738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45977.644253240738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45977.644253240738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45977.644253240738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45977.644253240738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45977.644253240738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45977.644253240738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45977.644253240738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45977.644253240738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45977.644253240738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45977.644253240738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45977.644253240738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45977.644253240738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45977.644253240738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45977.644253240738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45977.644253240738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45977.644253240738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45977.644253240738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45977.644253240738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45977.644253240738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45977.644253240738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45977.644253240738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45977.644253240738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45977.644253240738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45977.644253240738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45977.644253240738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45977.644253240738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45977.644253240738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45977.644253240738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45977.644253240738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45977.644253240738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45977.644253240738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45977.644253240738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45977.644253240738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45977.644253240738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45977.644253240738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45977.644253240738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45977.644253240738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45977.644253240738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45977.644253240738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45977.644253240738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45977.644253240738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45977.644253240738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45977.644253240738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45977.644253240738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45977.644253240738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45977.644253240738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45977.644253240738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45977.644253240738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45977.644253240738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45977.644253240738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45977.644253240738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45977.644253240738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45977.644253240738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45977.644253240738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45977.644253240738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45977.644253240738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45977.644253240738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45977.644253240738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45977.644253240738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45977.644253240738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45977.644253240738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45977.644253240738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45977.644253240738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45977.644253240738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45977.644253240738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45977.644253240738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45977.644253240738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45977.644253240738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45977.644253240738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45977.644253240738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45977.644253240738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45977.644253240738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45977.644253240738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45977.644253240738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45977.644253240738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45977.644253240738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45977.644253240738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45977.644253240738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45977.644253240738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45977.644253240738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45977.644253240738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45977.644253240738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45977.644253240738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45977.644253240738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45977.644253240738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45977.644253240738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45977.644253240738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45977.644253240738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45977.644253240738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45977.644253240738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45977.644253240738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45977.644253240738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45977.644253240738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45977.644253240738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45977.644253240738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45977.644253240738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45977.644253240738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45977.644253240738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45977.644253240738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45977.644253240738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45977.644253240738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45977.644253240738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45977.644253240738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45977.644253240738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45977.644253240738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45977.644253240738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45977.644253240738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45977.644253240738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45977.644253240738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45977.644253240738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45977.644253240738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45977.644253240738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45977.644253240738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45977.644253240738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45977.644253240738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45977.644253240738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45977.644253240738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45977.644253240738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45977.644253240738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45977.644253240738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45977.644253240738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45977.644253240738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45977.644253240738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45977.644253240738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45977.644253240738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45977.644253240738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45977.644253240738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45977.644253240738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45977.644253240738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45977.644253240738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45977.644253240738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45977.644253240738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45977.644253240738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45977.644253240738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45977.644253240738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45977.644253240738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45977.644253240738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45977.644253240738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45977.644253240738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45977.644253240738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45977.644253240738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45977.644253240738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45977.644253240738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45977.644253240738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45977.644253240738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45977.644253240738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45977.644253240738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45977.644253240738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45977.644253240738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45977.644253240738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45977.644253240738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45977.644253240738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45977.644253240738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45977.644253240738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45977.644253240738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45977.644253240738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45977.644253240738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45977.644253240738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45977.644253240738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45977.644253240738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45977.644253240738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45977.644253240738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45977.644253240738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45977.644253240738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45977.644253240738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45977.644253240738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45977.644253240738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45977.644253240738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45977.644253240738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45977.644253240738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45977.644253240738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45977.644253240738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45977.644253240738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45977.644253240738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45977.644253240738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45977.644253240738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45977.644253240738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45977.644253240738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45977.644253240738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45977.644253240738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45977.644253240738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45977.644253240738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45977.644253240738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45977.644253240738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45977.644253240738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45977.644253240738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45977.644253240738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45977.644253240738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45977.644253240738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45977.644253240738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45977.644253240738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45977.644253240738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45977.644253240738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45977.644253240738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45977.644253240738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45977.644253240738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45977.644253240738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45977.644253240738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45977.644253240738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45977.644253240738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45977.644253240738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45977.644253240738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45977.644253240738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45977.644253240738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45977.644253240738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45977.644253240738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45977.644253240738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45977.644253240738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45977.644253240738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45977.644253240738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45977.644253240738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45977.644253240738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45977.644253240738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45977.644253240738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45977.644253240738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45977.644253240738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45977.644253240738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45977.644253240738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45977.644253240738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45977.644253240738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45977.644253240738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45977.644253240738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45977.644253240738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45977.644253240738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45977.644253240738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45977.644253240738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45977.644253240738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45977.644253240738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45977.644253240738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45977.644253240738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45977.644253240738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45977.644253240738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45977.644253240738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45977.644253240738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45977.644253240738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45977.644253240738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45977.644253240738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45977.644253240738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45977.644253240738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45977.644253240738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45977.644253240738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45977.644253240738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45977.644253240738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45977.644253240738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45977.644253240738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45977.644253240738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45977.644253240738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45977.644253240738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45977.644253240738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45977.644253240738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45977.644253240738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45977.644253240738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45977.644253240738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45977.644253240738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45977.644253240738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45977.644253240738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45977.644253240738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45977.644253240738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45977.644253240738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45977.644253240738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45977.644253240738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45977.644253240738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45977.644253240738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45977.644253240738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45977.644253240738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45977.644253240738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45977.644253240738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45977.644253240738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45977.644253240738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45977.644253240738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45977.644253240738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45977.644253240738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45977.644253240738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45977.644253240738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45977.644253240738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45977.644253240738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45977.644253240738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45977.644253240738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45977.644253240738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45977.644253240738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45977.644253240738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45977.644253240738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45977.644253240738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45977.644253240738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45977.644253240738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45977.644253240738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45977.644253240738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45977.644253240738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45977.644253240738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45977.644253240738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45977.644253240738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45977.644253240738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45977.644253240738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45977.644253240738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45977.644253240738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45977.644253240738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45977.644253240738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45977.644253240738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45977.644253240738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45977.644253240738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45977.644253240738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45977.644253240738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45977.644253240738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45977.644253240738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45977.644253240738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45977.644253240738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45977.644253240738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45977.644253240738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45977.644253240738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45977.644253240738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45977.644253240738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45977.644253240738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45977.644253240738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45977.644253240738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45977.644253240738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45977.644253240738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45977.644253240738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45977.644253240738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45977.644253240738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45977.644253240738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45977.644253240738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45977.644253240738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45977.644253240738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45977.644253240738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45977.644253240738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45977.644253240738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45977.644253240738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45977.644253240738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45977.644253240738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45977.644253240738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45977.644253240738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45977.644253240738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45977.644253240738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45977.644253240738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45977.644253240738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45977.644253240738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45977.644253240738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45977.644253240738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45977.644253240738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45977.644253240738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45977.644253240738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45977.644253240738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45977.644253240738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45977.644253240738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45977.644253240738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45977.644253240738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45977.644253240738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45977.644253240738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45977.644253240738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45977.644253240738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45977.644253240738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45977.644253240738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45977.644253240738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45977.644253240738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45977.644253240738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45977.644253240738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45977.644253240738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45977.644253240738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45977.644253240738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45977.644253240738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45977.644253240738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45977.644253240738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45977.644253240738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45977.644253240738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45977.644253240738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45977.644253240738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45977.644253240738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45977.644253240738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45977.644253240738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45977.644253240738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45977.644253240738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45977.644253240738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45977.644253240738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45977.644253240738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45977.644253240738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45977.644253240738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45977.644253240738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45977.644253240738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45977.644253240738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45977.644253240738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45977.644253240738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45977.644253240738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45977.644253240738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45977.644253240738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45977.644253240738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45977.644253240738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45977.644253240738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45977.644253240738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45977.644253240738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45977.644253240738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45977.644253240738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45977.644253240738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45977.644253240738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45977.644253240738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45977.644253240738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45977.644253240738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45977.644253240738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45977.644253240738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45977.644253240738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45977.644253240738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45977.644253240738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45977.644253240738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45977.644253240738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45977.644253240738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45977.644253240738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45977.644253240738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45977.644253240738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45977.644253240738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45977.644253240738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45977.644253240738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45977.644253240738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6" ca="1" si="0">IFERROR(NOW()-F2,"")</f>
        <v>274.16353564814199</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34897</v>
      </c>
      <c r="E3" s="95" t="s">
        <v>39021</v>
      </c>
      <c r="F3" s="96"/>
      <c r="G3" s="97">
        <f t="shared" ca="1" si="0"/>
        <v>45977.644253240738</v>
      </c>
      <c r="H3" s="96">
        <v>45977.502928240741</v>
      </c>
      <c r="I3" s="123"/>
      <c r="J3" s="123" t="str">
        <f>IFERROR(VLOOKUP(D3,DB!A:G,7,0),"")</f>
        <v>Vandalized</v>
      </c>
      <c r="K3" s="98" t="s">
        <v>39126</v>
      </c>
      <c r="L3" s="92" t="str">
        <f>IFERROR(VLOOKUP(D3,DB!A:I,9,0),"")</f>
        <v>Latis</v>
      </c>
    </row>
    <row r="4" spans="1:16" ht="15" customHeight="1">
      <c r="A4" s="123" t="s">
        <v>39125</v>
      </c>
      <c r="B4" s="123" t="str">
        <f>IFERROR(VLOOKUP(D4,DB!A:K,11,0),"")</f>
        <v>R4</v>
      </c>
      <c r="C4" s="94">
        <v>1</v>
      </c>
      <c r="D4" s="92" t="s">
        <v>30502</v>
      </c>
      <c r="E4" s="153" t="s">
        <v>39021</v>
      </c>
      <c r="F4" s="154"/>
      <c r="G4" s="97">
        <f t="shared" ca="1" si="0"/>
        <v>45977.644253240738</v>
      </c>
      <c r="H4" s="96">
        <v>45977.516689814816</v>
      </c>
      <c r="I4" s="123" t="str">
        <f>IFERROR(VLOOKUP(D4,DB!A:F,6,0),"")</f>
        <v>SCECO</v>
      </c>
      <c r="J4" s="123" t="str">
        <f>IFERROR(VLOOKUP(D4,DB!A:G,7,0),"")</f>
        <v>Dead+In progress</v>
      </c>
      <c r="K4" s="98" t="s">
        <v>39126</v>
      </c>
      <c r="L4" s="92" t="str">
        <f>IFERROR(VLOOKUP(D4,DB!A:I,9,0),"")</f>
        <v>Latis</v>
      </c>
    </row>
    <row r="5" spans="1:16" ht="15" customHeight="1">
      <c r="A5" s="123"/>
      <c r="B5" s="123" t="str">
        <f>IFERROR(VLOOKUP(D5,DB!A:K,11,0),"")</f>
        <v/>
      </c>
      <c r="C5" s="94"/>
      <c r="D5" s="92"/>
      <c r="E5" s="153"/>
      <c r="F5" s="154"/>
      <c r="G5" s="97">
        <f t="shared" ca="1" si="0"/>
        <v>45977.644253240738</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0"/>
        <v>45977.644253240738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t="shared" ref="G7:G8" ca="1" si="1">IFERROR(NOW()-F8,"")</f>
        <v>45977.644253240738</v>
      </c>
      <c r="H7" s="96"/>
      <c r="I7" s="123" t="str">
        <f>IFERROR(VLOOKUP(D7,DB!A:F,6,0),"")</f>
        <v/>
      </c>
      <c r="J7" s="123" t="str">
        <f>IFERROR(VLOOKUP(D7,DB!A:G,7,0),"")</f>
        <v/>
      </c>
      <c r="K7" s="98"/>
      <c r="L7" s="92" t="str">
        <f>IFERROR(VLOOKUP(D7,DB!A:I,9,0),"")</f>
        <v/>
      </c>
    </row>
    <row r="8" spans="1:16" ht="15" customHeight="1">
      <c r="A8" s="123"/>
      <c r="B8" s="123" t="str">
        <f>IFERROR(VLOOKUP(D8,DB!A:K,11,0),"")</f>
        <v>R4</v>
      </c>
      <c r="C8" s="94"/>
      <c r="D8" s="92" t="s">
        <v>39127</v>
      </c>
      <c r="E8" s="95"/>
      <c r="F8" s="96"/>
      <c r="G8" s="97">
        <f t="shared" ca="1" si="1"/>
        <v>45977.644253240738</v>
      </c>
      <c r="H8" s="96"/>
      <c r="I8" s="123" t="str">
        <f>IFERROR(VLOOKUP(D8,DB!A:F,6,0),"")</f>
        <v>Generator-DG</v>
      </c>
      <c r="J8" s="123" t="str">
        <f>IFERROR(VLOOKUP(D8,DB!A:G,7,0),"")</f>
        <v>Good</v>
      </c>
      <c r="K8" s="98"/>
      <c r="L8" s="92" t="str">
        <f>IFERROR(VLOOKUP(D8,DB!A:I,9,0),"")</f>
        <v>Latis</v>
      </c>
    </row>
    <row r="9" spans="1:16" ht="15" customHeight="1">
      <c r="A9" s="123"/>
      <c r="B9" s="123" t="str">
        <f>IFERROR(VLOOKUP(D9,DB!A:K,11,0),"")</f>
        <v/>
      </c>
      <c r="C9" s="94"/>
      <c r="D9" s="92"/>
      <c r="E9" s="95"/>
      <c r="F9" s="96"/>
      <c r="G9" s="97">
        <f ca="1">IFERROR(NOW()-F9,"")</f>
        <v>45977.644253240738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45977.644253240738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45977.644253240738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45977.644253240738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45977.644253240738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45977.644253240738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45977.644253240738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45977.644253240738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45977.644253240738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45977.644253240738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45977.644253240738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45977.644253240738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45977.644253240738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45977.644253240738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45977.644253240738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45977.644253240738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45977.644253240738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45977.644253240738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45977.644253240738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45977.644253240738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45977.644253240738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45977.644253240738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45977.644253240738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45977.644253240738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45977.644253240738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45977.644253240738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45977.644253240738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45977.644253240738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45977.644253240738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45977.644253240738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45977.644253240738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45977.644253240738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45977.644253240738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45977.644253240738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45977.644253240738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45977.644253240738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45977.644253240738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45977.644253240738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45977.644253240738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45977.644253240738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45977.644253240738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45977.644253240738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45977.644253240738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45977.644253240738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45977.644253240738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45977.644253240738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45977.644253240738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45977.644253240738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45977.644253240738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45977.644253240738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45977.644253240738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45977.644253240738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45977.644253240738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45977.644253240738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45977.644253240738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45977.644253240738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45977.644253240738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45977.644253240738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45977.644253240738</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45977.644253240738</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45977.644253240738</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45977.644253240738</v>
      </c>
      <c r="H70" s="96"/>
      <c r="I70" s="123" t="str">
        <f>IFERROR(VLOOKUP(D70,DB!A:F,6,0),"")</f>
        <v/>
      </c>
      <c r="J70" s="123"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3 E5: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39128</v>
      </c>
      <c r="B2" s="37" t="str">
        <f>IFERROR(VLOOKUP(D2,DB!A:K,11,0),"")</f>
        <v>R5</v>
      </c>
      <c r="C2" s="37">
        <v>3</v>
      </c>
      <c r="D2" s="107" t="s">
        <v>36011</v>
      </c>
      <c r="E2" s="37" t="s">
        <v>39021</v>
      </c>
      <c r="F2" s="38">
        <v>45891.832060185188</v>
      </c>
      <c r="G2" s="116">
        <f ca="1">IFERROR(NOW()-F2,"")</f>
        <v>85.812193055549869</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39024</v>
      </c>
      <c r="F3" s="38">
        <v>45926.188877314817</v>
      </c>
      <c r="G3" s="116">
        <f t="shared" ref="G3" ca="1" si="0">IFERROR(NOW()-F3,"")</f>
        <v>51.455375925921544</v>
      </c>
      <c r="H3" s="38">
        <v>45926.158159722225</v>
      </c>
      <c r="I3" s="37" t="str">
        <f>IFERROR(VLOOKUP(D3,DB!A:F,6,0),"")</f>
        <v>SCECO</v>
      </c>
      <c r="J3" s="37" t="str">
        <f>IFERROR(VLOOKUP(D3,DB!A:G,7,0),"")</f>
        <v>Good</v>
      </c>
      <c r="K3" s="37" t="s">
        <v>39131</v>
      </c>
      <c r="L3" s="37" t="str">
        <f>IFERROR(VLOOKUP(D3,DB!A:I,9,0),"")</f>
        <v>Latis</v>
      </c>
      <c r="M3" s="106"/>
    </row>
    <row r="4" spans="1:13" ht="48" customHeight="1">
      <c r="A4" s="117" t="s">
        <v>39132</v>
      </c>
      <c r="B4" s="117" t="str">
        <f>IFERROR(VLOOKUP(D4,DB!A:K,11,0),"")</f>
        <v>R5</v>
      </c>
      <c r="C4" s="117">
        <v>1</v>
      </c>
      <c r="D4" s="117" t="s">
        <v>34758</v>
      </c>
      <c r="E4" s="117" t="s">
        <v>39024</v>
      </c>
      <c r="F4" s="118">
        <v>45948.661111111112</v>
      </c>
      <c r="G4" s="119">
        <f t="shared" ref="G4" ca="1" si="1">IFERROR(NOW()-F4,"")</f>
        <v>28.983142129625776</v>
      </c>
      <c r="H4" s="118">
        <v>45948.661111111112</v>
      </c>
      <c r="I4" s="117" t="str">
        <f>IFERROR(VLOOKUP(D4,DB!A:F,6,0),"")</f>
        <v>SCECO</v>
      </c>
      <c r="J4" s="117" t="str">
        <f>IFERROR(VLOOKUP(D4,DB!A:G,7,0),"")</f>
        <v>Dead</v>
      </c>
      <c r="K4" s="117" t="s">
        <v>39133</v>
      </c>
      <c r="L4" s="117" t="str">
        <f>IFERROR(VLOOKUP(D4,DB!A:I,9,0),"")</f>
        <v>Latis</v>
      </c>
    </row>
    <row r="5" spans="1:13" ht="30.75">
      <c r="A5" s="117" t="s">
        <v>39134</v>
      </c>
      <c r="B5" s="117" t="s">
        <v>5443</v>
      </c>
      <c r="C5" s="117">
        <v>1</v>
      </c>
      <c r="D5" s="117" t="s">
        <v>32330</v>
      </c>
      <c r="E5" s="117" t="s">
        <v>39021</v>
      </c>
      <c r="F5" s="118">
        <v>45968.848599537036</v>
      </c>
      <c r="G5" s="119">
        <f t="shared" ref="G5:G23" ca="1" si="2">IFERROR(NOW()-F5,"")</f>
        <v>8.7956537037025555</v>
      </c>
      <c r="H5" s="118">
        <v>45968.827465277776</v>
      </c>
      <c r="I5" s="117" t="s">
        <v>22</v>
      </c>
      <c r="J5" s="117" t="s">
        <v>65</v>
      </c>
      <c r="K5" s="117" t="s">
        <v>39135</v>
      </c>
      <c r="L5" s="117" t="s">
        <v>8145</v>
      </c>
    </row>
    <row r="6" spans="1:13">
      <c r="A6" s="117" t="s">
        <v>39136</v>
      </c>
      <c r="B6" s="117" t="str">
        <f>IFERROR(VLOOKUP(D6,DB!A:K,11,0),"")</f>
        <v>R5</v>
      </c>
      <c r="C6" s="117">
        <v>1</v>
      </c>
      <c r="D6" s="117" t="s">
        <v>33371</v>
      </c>
      <c r="E6" s="117" t="s">
        <v>39021</v>
      </c>
      <c r="F6" s="150">
        <v>45977.514803240738</v>
      </c>
      <c r="G6" s="119">
        <f t="shared" ca="1" si="2"/>
        <v>0.12945000000036089</v>
      </c>
      <c r="H6" s="150">
        <v>45977.468807870369</v>
      </c>
      <c r="I6" s="117" t="str">
        <f>IFERROR(VLOOKUP(D6,DB!A:F,6,0),"")</f>
        <v>SCECO</v>
      </c>
      <c r="J6" s="117" t="str">
        <f>IFERROR(VLOOKUP(D6,DB!A:G,7,0),"")</f>
        <v>Weak</v>
      </c>
      <c r="K6" s="117" t="s">
        <v>39137</v>
      </c>
      <c r="L6" s="117" t="str">
        <f>IFERROR(VLOOKUP(D6,DB!A:I,9,0),"")</f>
        <v>Latis</v>
      </c>
    </row>
    <row r="7" spans="1:13">
      <c r="A7" s="117"/>
      <c r="B7" s="117" t="str">
        <f>IFERROR(VLOOKUP(D7,DB!A:K,11,0),"")</f>
        <v/>
      </c>
      <c r="C7" s="117"/>
      <c r="D7" s="117"/>
      <c r="E7" s="117"/>
      <c r="F7" s="117"/>
      <c r="G7" s="119">
        <f t="shared" ca="1" si="2"/>
        <v>45977.644253240738</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45977.644253240738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45977.644253240738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45977.644253240738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45977.644253240738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45977.644253240738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45977.644253240738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45977.644253240738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45977.644253240738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45977.644253240738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45977.644253240738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45977.644253240738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45977.644253240738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45977.644253240738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45977.644253240738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45977.644253240738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45977.644253240738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45977.644253240738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45977.644253240738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45977.644253240738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45977.644253240738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45977.644253240738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45977.644253240738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45977.644253240738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45977.644253240738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45977.644253240738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45977.644253240738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45977.644253240738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45977.644253240738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45977.644253240738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45977.644253240738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45977.644253240738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45977.644253240738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45977.644253240738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45977.644253240738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45977.644253240738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45977.644253240738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45977.644253240738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45977.644253240738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45977.644253240738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45977.644253240738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45977.644253240738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45977.644253240738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45977.644253240738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45977.644253240738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45977.644253240738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45977.644253240738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45977.644253240738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45977.644253240738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45977.644253240738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45977.644253240738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45977.644253240738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45977.644253240738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45977.644253240738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45977.644253240738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45977.644253240738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45977.644253240738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45977.644253240738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45977.644253240738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45977.644253240738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45977.644253240738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45977.644253240738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45977.644253240738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45977.644253240738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45977.644253240738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45977.644253240738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45977.644253240738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45977.644253240738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45977.644253240738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45977.644253240738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45977.644253240738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45977.644253240738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45977.644253240738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45977.644253240738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45977.644253240738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45977.644253240738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45977.644253240738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45977.644253240738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45977.644253240738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45977.644253240738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45977.644253240738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45977.644253240738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45977.644253240738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45977.644253240738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45977.644253240738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45977.644253240738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45977.644253240738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45977.644253240738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45977.644253240738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45977.644253240738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45977.644253240738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45977.644253240738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45977.644253240738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45977.644253240738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45977.644253240738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45977.644253240738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45977.644253240738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45977.644253240738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45977.644253240738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45977.644253240738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45977.644253240738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45977.644253240738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45977.644253240738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45977.644253240738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45977.644253240738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45977.644253240738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45977.644253240738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45977.644253240738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45977.644253240738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45977.644253240738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45977.644253240738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45977.644253240738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45977.644253240738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45977.644253240738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45977.644253240738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45977.644253240738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45977.644253240738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45977.644253240738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45977.644253240738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45977.644253240738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45977.644253240738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45977.644253240738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45977.644253240738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45977.644253240738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45977.644253240738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45977.644253240738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45977.644253240738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45977.644253240738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45977.644253240738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45977.644253240738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45977.644253240738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45977.644253240738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45977.644253240738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45977.644253240738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45977.644253240738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45977.644253240738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45977.644253240738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45977.644253240738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45977.644253240738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45977.644253240738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45977.644253240738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45977.644253240738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45977.644253240738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45977.644253240738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45977.644253240738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45977.644253240738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45977.644253240738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45977.644253240738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45977.644253240738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45977.644253240738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45977.644253240738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45977.644253240738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45977.644253240738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45977.644253240738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45977.644253240738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45977.644253240738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45977.644253240738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45977.644253240738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45977.644253240738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45977.644253240738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45977.644253240738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45977.644253240738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45977.644253240738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45977.644253240738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39125</v>
      </c>
      <c r="B2" s="129" t="str">
        <f>IFERROR(VLOOKUP(D2,DB!A:K,11,0),"")</f>
        <v>R6</v>
      </c>
      <c r="C2" s="130">
        <v>3</v>
      </c>
      <c r="D2" s="149" t="s">
        <v>38687</v>
      </c>
      <c r="E2" s="117" t="s">
        <v>39021</v>
      </c>
      <c r="F2" s="147"/>
      <c r="G2" s="75">
        <f ca="1">IFERROR(NOW()-F2,"-")</f>
        <v>45977.644253240738</v>
      </c>
      <c r="H2" s="131">
        <v>45977.436620370368</v>
      </c>
      <c r="I2" s="129" t="str">
        <f>IFERROR(VLOOKUP(D2,DB!A:F,6,0),"")</f>
        <v>SCECO</v>
      </c>
      <c r="J2" s="129" t="str">
        <f>IFERROR(VLOOKUP(D2,DB!A:G,7,0),"")</f>
        <v>No BB Shifted</v>
      </c>
      <c r="K2" s="132" t="s">
        <v>39138</v>
      </c>
      <c r="L2" s="133" t="str">
        <f>IFERROR(VLOOKUP(D2,DB!A:I,9,0),"")</f>
        <v>Latis</v>
      </c>
    </row>
    <row r="3" spans="1:16382" ht="31.5" customHeight="1">
      <c r="A3" s="128"/>
      <c r="B3" s="129" t="str">
        <f>IFERROR(VLOOKUP(D3,DB!A:K,11,0),"")</f>
        <v/>
      </c>
      <c r="C3" s="130"/>
      <c r="D3" s="151"/>
      <c r="E3" s="117"/>
      <c r="F3" s="131"/>
      <c r="G3" s="105">
        <f t="shared" ref="G3:G7" ca="1" si="0">IFERROR(NOW()-F3,"-")</f>
        <v>45977.644253240738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45977.644253240738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45977.644253240738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45977.644253240738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45977.644253240738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45977.644253240738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45977.644253240738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45977.644253240738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45977.644253240738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45977.644253240738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45977.644253240738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45977.644253240738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45977.644253240738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45977.644253240738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45977.644253240738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45977.644253240738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45977.644253240738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45977.644253240738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45977.644253240738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45977.644253240738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45977.644253240738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45977.644253240738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45977.644253240738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45977.644253240738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45977.644253240738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45977.644253240738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45977.644253240738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45977.644253240738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45977.644253240738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45977.644253240738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45977.644253240738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45977.644253240738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45977.644253240738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45977.644253240738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45977.644253240738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45977.644253240738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45977.644253240738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45977.644253240738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45977.644253240738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45977.644253240738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45977.644253240738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45977.644253240738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45977.644253240738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45977.644253240738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45977.644253240738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45977.644253240738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45977.644253240738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45977.644253240738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45977.644253240738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45977.644253240738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45977.644253240738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45977.644253240738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45977.644253240738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45977.644253240738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45977.644253240738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45977.644253240738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45977.644253240738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45977.644253240738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45977.644253240738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45977.644253240738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45977.644253240738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45977.644253240738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45977.644253240738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45977.644253240738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45977.644253240738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45977.644253240738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45977.644253240738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45977.644253240738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45977.644253240738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45977.644253240738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45977.644253240738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45977.644253240738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45977.644253240738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45977.644253240738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45977.644253240738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45977.644253240738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45977.644253240738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45977.644253240738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45977.644253240738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45977.644253240738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45977.644253240738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45977.644253240738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45977.644253240738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45977.644253240738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45977.644253240738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45977.644253240738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45977.644253240738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45977.644253240738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45977.644253240738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45977.644253240738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45977.644253240738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45977.644253240738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45977.644253240738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45977.644253240738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45977.644253240738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45977.644253240738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45977.644253240738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45977.644253240738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45977.644253240738</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45977.644253240738</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45977.644253240738</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45977.644253240738</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45977.644253240738</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2025-11-16T12:28:09Z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