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709" documentId="120_S{2AC9BD13-BADA-5192-A53E-5A8FF88502F6}" xr6:coauthVersionLast="47" xr6:coauthVersionMax="47" xr10:uidLastSave="{D0F3BDA8-CBB8-414F-81CC-214A815B7058}"/>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B8" i="5"/>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8" i="5"/>
  <c r="I8" i="5"/>
  <c r="J8" i="5"/>
  <c r="L8" i="5"/>
  <c r="B9" i="5"/>
  <c r="G9" i="5"/>
  <c r="I9" i="5"/>
  <c r="J9" i="5"/>
  <c r="L9" i="5"/>
  <c r="B10" i="5"/>
  <c r="G10" i="5"/>
  <c r="I10" i="5"/>
  <c r="J10" i="5"/>
  <c r="L10" i="5"/>
  <c r="B11" i="5"/>
  <c r="G11" i="5"/>
  <c r="I11" i="5"/>
  <c r="J11" i="5"/>
  <c r="L11" i="5"/>
  <c r="B12" i="5"/>
  <c r="G12" i="5"/>
  <c r="I12" i="5"/>
  <c r="J12" i="5"/>
  <c r="L12" i="5"/>
  <c r="G13" i="5"/>
  <c r="L13" i="5"/>
  <c r="G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G7" i="5"/>
  <c r="B5" i="2"/>
  <c r="G5" i="2"/>
  <c r="I5" i="2"/>
  <c r="J5" i="2"/>
  <c r="L5"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J76" i="2"/>
  <c r="J77" i="2"/>
  <c r="J78" i="2"/>
  <c r="J79" i="2"/>
  <c r="J80" i="2"/>
  <c r="J81" i="2"/>
  <c r="J82" i="2"/>
  <c r="J83" i="2"/>
  <c r="J84" i="2"/>
  <c r="J85" i="2"/>
  <c r="J86" i="2"/>
  <c r="J87" i="2"/>
  <c r="J88" i="2"/>
  <c r="J89" i="2"/>
  <c r="J90" i="2"/>
  <c r="J91" i="2"/>
  <c r="J92" i="2"/>
  <c r="J93" i="2"/>
  <c r="J94" i="2"/>
  <c r="I76" i="2"/>
  <c r="I77" i="2"/>
  <c r="I78" i="2"/>
  <c r="I79" i="2"/>
  <c r="I80" i="2"/>
  <c r="I81" i="2"/>
  <c r="I82" i="2"/>
  <c r="I83" i="2"/>
  <c r="I84" i="2"/>
  <c r="I85" i="2"/>
  <c r="I86" i="2"/>
  <c r="I87" i="2"/>
  <c r="I88" i="2"/>
  <c r="I89" i="2"/>
  <c r="I90" i="2"/>
  <c r="I91" i="2"/>
  <c r="I92" i="2"/>
  <c r="I93" i="2"/>
  <c r="I94" i="2"/>
  <c r="G76" i="2"/>
  <c r="G77" i="2"/>
  <c r="G78" i="2"/>
  <c r="G79" i="2"/>
  <c r="G80" i="2"/>
  <c r="G81" i="2"/>
  <c r="G82" i="2"/>
  <c r="G83" i="2"/>
  <c r="G84" i="2"/>
  <c r="G85" i="2"/>
  <c r="G86" i="2"/>
  <c r="G87" i="2"/>
  <c r="G88" i="2"/>
  <c r="G89" i="2"/>
  <c r="G90" i="2"/>
  <c r="G91" i="2"/>
  <c r="G92" i="2"/>
  <c r="G93" i="2"/>
  <c r="G94" i="2"/>
  <c r="B76" i="2"/>
  <c r="B77" i="2"/>
  <c r="B78" i="2"/>
  <c r="B79" i="2"/>
  <c r="B80" i="2"/>
  <c r="B81" i="2"/>
  <c r="B82" i="2"/>
  <c r="B83" i="2"/>
  <c r="B84" i="2"/>
  <c r="B85" i="2"/>
  <c r="B86" i="2"/>
  <c r="B87" i="2"/>
  <c r="B88" i="2"/>
  <c r="B89" i="2"/>
  <c r="B90" i="2"/>
  <c r="B91" i="2"/>
  <c r="B92" i="2"/>
  <c r="B93" i="2"/>
  <c r="B9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<sst xmlns="http://schemas.openxmlformats.org/spreadsheetml/2006/main" count="181529" uniqueCount="39143">
  <si>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</si>
  <si>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</si>
  <si>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</si>
  <si>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</si>
  <si>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</si>
  <si>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</si>
  <si>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</si>
  <si>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</si>
  <si>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</si>
  <si>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</si>
  <si>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</si>
  <si>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</si>
  <si>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</si>
  <si>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</si>
  <si>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</si>
  <si>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</si>
  <si>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</si>
  <si>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</si>
  <si>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</si>
  <si>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</si>
  <si>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</si>
  <si>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</si>
  <si>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</si>
  <si>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</si>
  <si>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</si>
  <si>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</si>
  <si>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</si>
  <si>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</si>
  <si>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</si>
  <si>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</si>
  <si>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</si>
  <si>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</si>
  <si>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</si>
  <si>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</si>
  <si>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</si>
  <si>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</si>
  <si>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</si>
  <si>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</si>
  <si>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</si>
  <si>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</si>
  <si>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</si>
  <si>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</si>
  <si>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</si>
  <si>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</si>
  <si>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</si>
  <si>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</si>
  <si>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</si>
  <si>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</si>
  <si>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</si>
  <si>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</si>
  <si>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</si>
  <si>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</si>
  <si>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</si>
  <si>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</si>
  <si>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</si>
  <si>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</si>
  <si>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</si>
  <si>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</si>
  <si>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</si>
  <si>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</si>
  <si>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</si>
  <si>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</si>
  <si>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</si>
  <si>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</si>
  <si>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</si>
  <si>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</si>
  <si>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</si>
  <si>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</si>
  <si>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</si>
  <si>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</si>
  <si>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</si>
  <si>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</si>
  <si>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</si>
  <si>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</si>
  <si>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</si>
  <si>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</si>
  <si>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</si>
  <si>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</si>
  <si>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</si>
  <si>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</si>
  <si>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</si>
  <si>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</si>
  <si>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</si>
  <si>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</si>
  <si>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</si>
  <si>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</si>
  <si>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</si>
  <si>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</si>
  <si>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</si>
  <si>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</si>
  <si>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</si>
  <si>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</si>
  <si>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</si>
  <si>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</si>
  <si>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</si>
  <si>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</si>
  <si>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</si>
  <si>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</si>
  <si>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</si>
  <si>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</si>
  <si>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</si>
  <si>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</si>
  <si>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</si>
  <si>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</si>
  <si>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</si>
  <si>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</si>
  <si>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</si>
  <si>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</si>
  <si>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</si>
  <si>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</si>
  <si>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</si>
  <si>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</si>
  <si>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</si>
  <si>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</si>
  <si>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</si>
  <si>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</si>
  <si>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</si>
  <si>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</si>
  <si>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</si>
  <si>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</si>
  <si>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</si>
  <si>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</si>
  <si>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</si>
  <si>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</si>
  <si>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</si>
  <si>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</si>
  <si>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</si>
  <si>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</si>
  <si>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</si>
  <si>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</si>
  <si>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</si>
  <si>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</si>
  <si>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</si>
  <si>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</si>
  <si>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</si>
  <si>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</si>
  <si>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</si>
  <si>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</si>
  <si>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</si>
  <si>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</si>
  <si>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</si>
  <si>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</si>
  <si>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</si>
  <si>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</si>
  <si>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</si>
  <si>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</si>
  <si>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</si>
  <si>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</si>
  <si>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</si>
  <si>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</si>
  <si>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</si>
  <si>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</si>
  <si>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</si>
  <si>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</si>
  <si>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</si>
  <si>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</si>
  <si>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</si>
  <si>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</si>
  <si>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</si>
  <si>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</si>
  <si>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</si>
  <si>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</si>
  <si>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</si>
  <si>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</si>
  <si>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</si>
  <si>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</si>
  <si>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</si>
  <si>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</si>
  <si>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</si>
  <si>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</si>
  <si>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</si>
  <si>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</si>
  <si>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</si>
  <si>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</si>
  <si>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</si>
  <si>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</si>
  <si>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</si>
  <si>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</si>
  <si>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</si>
  <si>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</si>
  <si>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</si>
  <si>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</si>
  <si>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</si>
  <si>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</si>
  <si>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</si>
  <si>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</si>
  <si>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</si>
  <si>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</si>
  <si>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</si>
  <si>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</si>
  <si>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</si>
  <si>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</si>
  <si>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</si>
  <si>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</si>
  <si>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</si>
  <si>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</si>
  <si>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</si>
  <si>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</si>
  <si>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</si>
  <si>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</si>
  <si>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</si>
  <si>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</si>
  <si>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</si>
  <si>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</si>
  <si>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</si>
  <si>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</si>
  <si>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</si>
  <si>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</si>
  <si>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</si>
  <si>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</si>
  <si>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</si>
  <si>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</si>
  <si>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</si>
  <si>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</si>
  <si>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</si>
  <si>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</si>
  <si>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</si>
  <si>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</si>
  <si>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</si>
  <si>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</si>
  <si>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</si>
  <si>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</si>
  <si>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</si>
  <si>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</si>
  <si>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</si>
  <si>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</si>
  <si>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</si>
  <si>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</si>
  <si>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</si>
  <si>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</si>
  <si>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</si>
  <si>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</si>
  <si>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</si>
  <si>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</si>
  <si>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</si>
  <si>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</si>
  <si>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</si>
  <si>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</si>
  <si>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</si>
  <si>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</si>
  <si>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</si>
  <si>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</si>
  <si>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</si>
  <si>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</si>
  <si>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</si>
  <si>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</si>
  <si>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</si>
  <si>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</si>
  <si>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</si>
  <si>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</si>
  <si>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</si>
  <si>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</si>
  <si>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</si>
  <si>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</si>
  <si>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</si>
  <si>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</si>
  <si>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</si>
  <si>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</si>
  <si>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</si>
  <si>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</si>
  <si>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</si>
  <si>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</si>
  <si>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</si>
  <si>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</si>
  <si>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</si>
  <si>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</si>
  <si>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</si>
  <si>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</si>
  <si>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</si>
  <si>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</si>
  <si>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</si>
  <si>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</si>
  <si>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</si>
  <si>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</si>
  <si>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</si>
  <si>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</si>
  <si>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</si>
  <si>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</si>
  <si>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</si>
  <si>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</si>
  <si>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</si>
  <si>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</si>
  <si>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</si>
  <si>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</si>
  <si>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</si>
  <si>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</si>
  <si>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</si>
  <si>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</si>
  <si>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</si>
  <si>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</si>
  <si>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</si>
  <si>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</si>
  <si>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</si>
  <si>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</si>
  <si>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</si>
  <si>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</si>
  <si>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</si>
  <si>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</si>
  <si>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</si>
  <si>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</si>
  <si>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</si>
  <si>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</si>
  <si>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</si>
  <si>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</si>
  <si>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</si>
  <si>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</si>
  <si>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</si>
  <si>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</si>
  <si>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</si>
  <si>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</si>
  <si>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</si>
  <si>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</si>
  <si>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</si>
  <si>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</si>
  <si>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</si>
  <si>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</si>
  <si>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</si>
  <si>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</si>
  <si>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</si>
  <si>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</si>
  <si>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</si>
  <si>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</si>
  <si>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</si>
  <si>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</si>
  <si>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</si>
  <si>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</si>
  <si>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</si>
  <si>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</si>
  <si>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</si>
  <si>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</si>
  <si>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</si>
  <si>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</si>
  <si>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</si>
  <si>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</si>
  <si>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</si>
  <si>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</si>
  <si>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</si>
  <si>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</si>
  <si>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</si>
  <si>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</si>
  <si>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</si>
  <si>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</si>
  <si>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</si>
  <si>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</si>
  <si>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</si>
  <si>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</si>
  <si>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</si>
  <si>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</si>
  <si>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</si>
  <si>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</si>
  <si>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</si>
  <si>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</si>
  <si>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</si>
  <si>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</si>
  <si>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</si>
  <si>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</si>
  <si>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</si>
  <si>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</si>
  <si>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</si>
  <si>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</si>
  <si>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</si>
  <si>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</si>
  <si>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</si>
  <si>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</si>
  <si>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</si>
  <si>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</si>
  <si>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</si>
  <si>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</si>
  <si>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</si>
  <si>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</si>
  <si>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</si>
  <si>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</si>
  <si>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</si>
  <si>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</si>
  <si>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</si>
  <si>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</si>
  <si>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</si>
  <si>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</si>
  <si>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</si>
  <si>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</si>
  <si>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</si>
  <si>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</si>
  <si>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</si>
  <si>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</si>
  <si>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</si>
  <si>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</si>
  <si>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</si>
  <si>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</si>
  <si>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</si>
  <si>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</si>
  <si>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</si>
  <si>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</si>
  <si>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</si>
  <si>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</si>
  <si>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</si>
  <si>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</si>
  <si>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</si>
  <si>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</si>
  <si>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</si>
  <si>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</si>
  <si>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</si>
  <si>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</si>
  <si>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</si>
  <si>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</si>
  <si>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</si>
  <si>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</si>
  <si>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</si>
  <si>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</si>
  <si>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</si>
  <si>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</si>
  <si>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</si>
  <si>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</si>
  <si>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</si>
  <si>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</si>
  <si>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</si>
  <si>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</si>
  <si>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</si>
  <si>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</si>
  <si>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</si>
  <si>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</si>
  <si>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</si>
  <si>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</si>
  <si>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</si>
  <si>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</si>
  <si>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</si>
  <si>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</si>
  <si>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</si>
  <si>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</si>
  <si>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</si>
  <si>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</si>
  <si>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</si>
  <si>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</si>
  <si>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</si>
  <si>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</si>
  <si>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</si>
  <si>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</si>
  <si>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</si>
  <si>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</si>
  <si>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</si>
  <si>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</si>
  <si>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</si>
  <si>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</si>
  <si>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</si>
  <si>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</si>
  <si>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</si>
  <si>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</si>
  <si>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</si>
  <si>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</si>
  <si>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</si>
  <si>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</si>
  <si>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</si>
  <si>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</si>
  <si>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</si>
  <si>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</si>
  <si>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</si>
  <si>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</si>
  <si>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</si>
  <si>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</si>
  <si>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</si>
  <si>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</si>
  <si>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</si>
  <si>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</si>
  <si>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</si>
  <si>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</si>
  <si>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</si>
  <si>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</si>
  <si>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</si>
  <si>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</si>
  <si>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</si>
  <si>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</si>
  <si>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</si>
  <si>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</si>
  <si>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</si>
  <si>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</si>
  <si>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</si>
  <si>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</si>
  <si>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</si>
  <si>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</si>
  <si>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</si>
  <si>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</si>
  <si>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</si>
  <si>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</si>
  <si>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</si>
  <si>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</si>
  <si>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</si>
  <si>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</si>
  <si>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</si>
  <si>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</si>
  <si>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</si>
  <si>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</si>
  <si>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</si>
  <si>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</si>
  <si>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</si>
  <si>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</si>
  <si>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</si>
  <si>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</si>
  <si>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</si>
  <si>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</si>
  <si>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</si>
  <si>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</si>
  <si>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</si>
  <si>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</si>
  <si>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</si>
  <si>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</si>
  <si>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</si>
  <si>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</si>
  <si>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</si>
  <si>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</si>
  <si>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</si>
  <si>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</si>
  <si>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</si>
  <si>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</si>
  <si>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</si>
  <si>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</si>
  <si>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</si>
  <si>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</si>
  <si>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</si>
  <si>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</si>
  <si>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</si>
  <si>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</si>
  <si>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</si>
  <si>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</si>
  <si>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</si>
  <si>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</si>
  <si>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</si>
  <si>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</si>
  <si>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</si>
  <si>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</si>
  <si>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</si>
  <si>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</si>
  <si>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</si>
  <si>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</si>
  <si>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</si>
  <si>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</si>
  <si>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</si>
  <si>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</si>
  <si>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</si>
  <si>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</si>
  <si>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</si>
  <si>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</si>
  <si>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</si>
  <si>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</si>
  <si>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</si>
  <si>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</si>
  <si>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</si>
  <si>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</si>
  <si>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</si>
  <si>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</si>
  <si>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</si>
  <si>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</si>
  <si>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</si>
  <si>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</si>
  <si>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</si>
  <si>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</si>
  <si>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</si>
  <si>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</si>
  <si>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</si>
  <si>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</si>
  <si>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</si>
  <si>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</si>
  <si>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</si>
  <si>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</si>
  <si>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</si>
  <si>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</si>
  <si>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</si>
  <si>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</si>
  <si>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</si>
  <si>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</si>
  <si>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</si>
  <si>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</si>
  <si>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</si>
  <si>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</si>
  <si>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</si>
  <si>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</si>
  <si>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</si>
  <si>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</si>
  <si>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</si>
  <si>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</si>
  <si>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</si>
  <si>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</si>
  <si>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</si>
  <si>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</si>
  <si>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</si>
  <si>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</si>
  <si>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</si>
  <si>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</si>
  <si>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</si>
  <si>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</si>
  <si>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</si>
  <si>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</si>
  <si>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</si>
  <si>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</si>
  <si>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</si>
  <si>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</si>
  <si>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</si>
  <si>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</si>
  <si>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</si>
  <si>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</si>
  <si>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</si>
  <si>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</si>
  <si>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</si>
  <si>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</si>
  <si>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</si>
  <si>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</si>
  <si>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</si>
  <si>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</si>
  <si>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</si>
  <si>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</si>
  <si>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</si>
  <si>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</si>
  <si>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</si>
  <si>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</si>
  <si>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</si>
  <si>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</si>
  <si>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</si>
  <si>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</si>
  <si>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</si>
  <si>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</si>
  <si>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</si>
  <si>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</si>
  <si>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</si>
  <si>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</si>
  <si>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</si>
  <si>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</si>
  <si>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</si>
  <si>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</si>
  <si>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</si>
  <si>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</si>
  <si>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</si>
  <si>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</si>
  <si>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</si>
  <si>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</si>
  <si>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</si>
  <si>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</si>
  <si>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</si>
  <si>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</si>
  <si>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</si>
  <si>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</si>
  <si>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</si>
  <si>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</si>
  <si>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</si>
  <si>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</si>
  <si>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</si>
  <si>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</si>
  <si>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</si>
  <si>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</si>
  <si>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</si>
  <si>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</si>
  <si>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</si>
  <si>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</si>
  <si>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</si>
  <si>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</si>
  <si>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</si>
  <si>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</si>
  <si>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</si>
  <si>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</si>
  <si>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</si>
  <si>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</si>
  <si>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</si>
  <si>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</si>
  <si>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</si>
  <si>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</si>
  <si>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</si>
  <si>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</si>
  <si>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</si>
  <si>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</si>
  <si>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</si>
  <si>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</si>
  <si>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</si>
  <si>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</si>
  <si>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</si>
  <si>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</si>
  <si>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</si>
  <si>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</si>
  <si>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</si>
  <si>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</si>
  <si>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</si>
  <si>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</si>
  <si>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</si>
  <si>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</si>
  <si>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</si>
  <si>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</si>
  <si>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</si>
  <si>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</si>
  <si>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</si>
  <si>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</si>
  <si>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</si>
  <si>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</si>
  <si>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</si>
  <si>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</si>
  <si>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</si>
  <si>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</si>
  <si>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</si>
  <si>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</si>
  <si>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</si>
  <si>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</si>
  <si>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</si>
  <si>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</si>
  <si>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</si>
  <si>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</si>
  <si>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</si>
  <si>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</si>
  <si>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</si>
  <si>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</si>
  <si>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</si>
  <si>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</si>
  <si>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</si>
  <si>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</si>
  <si>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</si>
  <si>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</si>
  <si>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</si>
  <si>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</si>
  <si>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</si>
  <si>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</si>
  <si>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</si>
  <si>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</si>
  <si>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</si>
  <si>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</si>
  <si>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</si>
  <si>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</si>
  <si>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</si>
  <si>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</si>
  <si>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</si>
  <si>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</si>
  <si>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</si>
  <si>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</si>
  <si>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</si>
  <si>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</si>
  <si>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</si>
  <si>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</si>
  <si>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</si>
  <si>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</si>
  <si>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</si>
  <si>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</si>
  <si>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</si>
  <si>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</si>
  <si>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</si>
  <si>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</si>
  <si>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</si>
  <si>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</si>
  <si>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</si>
  <si>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</si>
  <si>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</si>
  <si>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</si>
  <si>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</si>
  <si>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</si>
  <si>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</si>
  <si>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</si>
  <si>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</si>
  <si>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</si>
  <si>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</si>
  <si>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</si>
  <si>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</si>
  <si>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</si>
  <si>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</si>
  <si>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</si>
  <si>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</si>
  <si>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</si>
  <si>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</si>
  <si>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</si>
  <si>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</si>
  <si>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</si>
  <si>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</si>
  <si>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</si>
  <si>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</si>
  <si>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</si>
  <si>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</si>
  <si>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</si>
  <si>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</si>
  <si>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</si>
  <si>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</si>
  <si>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</si>
  <si>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</si>
  <si>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</si>
  <si>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</si>
  <si>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</si>
  <si>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</si>
  <si>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</si>
  <si>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</si>
  <si>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</si>
  <si>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</si>
  <si>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</si>
  <si>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</si>
  <si>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</si>
  <si>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</si>
  <si>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</si>
  <si>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</si>
  <si>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</si>
  <si>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</si>
  <si>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</si>
  <si>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</si>
  <si>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</si>
  <si>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</si>
  <si>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</si>
  <si>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</si>
  <si>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</si>
  <si>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</si>
  <si>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</si>
  <si>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</si>
  <si>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</si>
  <si>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</si>
  <si>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</si>
  <si>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</si>
  <si>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</si>
  <si>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</si>
  <si>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</si>
  <si>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</si>
  <si>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</si>
  <si>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</si>
  <si>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</si>
  <si>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</si>
  <si>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</si>
  <si>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</si>
  <si>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</si>
  <si>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</si>
  <si>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</si>
  <si>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</si>
  <si>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</si>
  <si>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</si>
  <si>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</si>
  <si>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</si>
  <si>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</si>
  <si>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</si>
  <si>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</si>
  <si>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</si>
  <si>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</si>
  <si>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</si>
  <si>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</si>
  <si>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</si>
  <si>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</si>
  <si>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</si>
  <si>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</si>
  <si>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</si>
  <si>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</si>
  <si>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</si>
  <si>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</si>
  <si>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</si>
  <si>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</si>
  <si>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</si>
  <si>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</si>
  <si>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</si>
  <si>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</si>
  <si>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</si>
  <si>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</si>
  <si>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</si>
  <si>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</si>
  <si>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</si>
  <si>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</si>
  <si>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</si>
  <si>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</si>
  <si>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</si>
  <si>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</si>
  <si>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</si>
  <si>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</si>
  <si>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</si>
  <si>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</si>
  <si>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</si>
  <si>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</si>
  <si>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</si>
  <si>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</si>
  <si>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</si>
  <si>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</si>
  <si>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</si>
  <si>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</si>
  <si>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</si>
  <si>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</si>
  <si>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</si>
  <si>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</si>
  <si>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</si>
  <si>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</si>
  <si>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</si>
  <si>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</si>
  <si>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</si>
  <si>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</si>
  <si>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</si>
  <si>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</si>
  <si>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</si>
  <si>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</si>
  <si>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</si>
  <si>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</si>
  <si>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</si>
  <si>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</si>
  <si>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</si>
  <si>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</si>
  <si>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</si>
  <si>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</si>
  <si>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</si>
  <si>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</si>
  <si>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</si>
  <si>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</si>
  <si>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</si>
  <si>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</si>
  <si>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</si>
  <si>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</si>
  <si>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</si>
  <si>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</si>
  <si>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</si>
  <si>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</si>
  <si>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</si>
  <si>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</si>
  <si>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</si>
  <si>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</si>
  <si>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</si>
  <si>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</si>
  <si>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</si>
  <si>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</si>
  <si>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</si>
  <si>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</si>
  <si>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</si>
  <si>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</si>
  <si>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</si>
  <si>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</si>
  <si>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</si>
  <si>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</si>
  <si>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</si>
  <si>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</si>
  <si>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</si>
  <si>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</si>
  <si>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</si>
  <si>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</si>
  <si>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</si>
  <si>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</si>
  <si>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</si>
  <si>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</si>
  <si>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</si>
  <si>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</si>
  <si>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</si>
  <si>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</si>
  <si>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</si>
  <si>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</si>
  <si>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</si>
  <si>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</si>
  <si>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</si>
  <si>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</si>
  <si>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</si>
  <si>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</si>
  <si>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</si>
  <si>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</si>
  <si>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</si>
  <si>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</si>
  <si>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</si>
  <si>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</si>
  <si>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</si>
  <si>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</si>
  <si>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</si>
  <si>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</si>
  <si>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</si>
  <si>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</si>
  <si>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</si>
  <si>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</si>
  <si>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</si>
  <si>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</si>
  <si>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</si>
  <si>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</si>
  <si>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</si>
  <si>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</si>
  <si>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</si>
  <si>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</si>
  <si>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</si>
  <si>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</si>
  <si>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</si>
  <si>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</si>
  <si>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</si>
  <si>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</si>
  <si>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</si>
  <si>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</si>
  <si>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</si>
  <si>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</si>
  <si>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</si>
  <si>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</si>
  <si>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</si>
  <si>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</si>
  <si>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</si>
  <si>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</si>
  <si>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</si>
  <si>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</si>
  <si>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</si>
  <si>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</si>
  <si>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</si>
  <si>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</si>
  <si>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</si>
  <si>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</si>
  <si>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</si>
  <si>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</si>
  <si>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</si>
  <si>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</si>
  <si>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</si>
  <si>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</si>
  <si>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</si>
  <si>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</si>
  <si>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</si>
  <si>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</si>
  <si>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</si>
  <si>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</si>
  <si>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</si>
  <si>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</si>
  <si>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</si>
  <si>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</si>
  <si>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</si>
  <si>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</si>
  <si>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</si>
  <si>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</si>
  <si>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</si>
  <si>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</si>
  <si>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</si>
  <si>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</si>
  <si>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</si>
  <si>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</si>
  <si>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</si>
  <si>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</si>
  <si>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</si>
  <si>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</si>
  <si>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</si>
  <si>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</si>
  <si>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</si>
  <si>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</si>
  <si>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</si>
  <si>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</si>
  <si>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</si>
  <si>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</si>
  <si>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</si>
  <si>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</si>
  <si>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</si>
  <si>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</si>
  <si>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</si>
  <si>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</si>
  <si>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</si>
  <si>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</si>
  <si>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</si>
  <si>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</si>
  <si>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</si>
  <si>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</si>
  <si>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</si>
  <si>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</si>
  <si>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</si>
  <si>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</si>
  <si>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</si>
  <si>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</si>
  <si>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</si>
  <si>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</si>
  <si>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</si>
  <si>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</si>
  <si>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</si>
  <si>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</si>
  <si>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</si>
  <si>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</si>
  <si>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</si>
  <si>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</si>
  <si>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</si>
  <si>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</si>
  <si>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</si>
  <si>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</si>
  <si>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</si>
  <si>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</si>
  <si>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</si>
  <si>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</si>
  <si>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</si>
  <si>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</si>
  <si>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</si>
  <si>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</si>
  <si>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</si>
  <si>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</si>
  <si>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</si>
  <si>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</si>
  <si>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</si>
  <si>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</si>
  <si>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</si>
  <si>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</si>
  <si>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</si>
  <si>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</si>
  <si>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</si>
  <si>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</si>
  <si>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</si>
  <si>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</si>
  <si>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</si>
  <si>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</si>
  <si>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</si>
  <si>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</si>
  <si>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</si>
  <si>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</si>
  <si>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</si>
  <si>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</si>
  <si>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</si>
  <si>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</si>
  <si>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</si>
  <si>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</si>
  <si>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</si>
  <si>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</si>
  <si>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</si>
  <si>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</si>
  <si>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</si>
  <si>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</si>
  <si>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</si>
  <si>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</si>
  <si>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</si>
  <si>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</si>
  <si>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</si>
  <si>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</si>
  <si>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</si>
  <si>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</si>
  <si>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</si>
  <si>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</si>
  <si>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</si>
  <si>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</si>
  <si>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</si>
  <si>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</si>
  <si>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</si>
  <si>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</si>
  <si>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</si>
  <si>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</si>
  <si>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</si>
  <si>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</si>
  <si>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</si>
  <si>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</si>
  <si>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</si>
  <si>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</si>
  <si>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</si>
  <si>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</si>
  <si>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</si>
  <si>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</si>
  <si>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</si>
  <si>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</si>
  <si>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</si>
  <si>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</si>
  <si>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</si>
  <si>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</si>
  <si>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</si>
  <si>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</si>
  <si>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</si>
  <si>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</si>
  <si>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</si>
  <si>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</si>
  <si>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</si>
  <si>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</si>
  <si>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</si>
  <si>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</si>
  <si>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</si>
  <si>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</si>
  <si>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</si>
  <si>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</si>
  <si>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</si>
  <si>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</si>
  <si>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</si>
  <si>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</si>
  <si>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</si>
  <si>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</si>
  <si>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</si>
  <si>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</si>
  <si>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</si>
  <si>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</si>
  <si>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</si>
  <si>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</si>
  <si>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</si>
  <si>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</si>
  <si>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</si>
  <si>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</si>
  <si>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</si>
  <si>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</si>
  <si>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</si>
  <si>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</si>
  <si>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</si>
  <si>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</si>
  <si>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</si>
  <si>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</si>
  <si>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</si>
  <si>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</si>
  <si>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</si>
  <si>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</si>
  <si>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</si>
  <si>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</si>
  <si>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</si>
  <si>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</si>
  <si>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</si>
  <si>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</si>
  <si>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</si>
  <si>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</si>
  <si>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</si>
  <si>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</si>
  <si>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</si>
  <si>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</si>
  <si>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</si>
  <si>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</si>
  <si>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</si>
  <si>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</si>
  <si>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</si>
  <si>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</si>
  <si>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</si>
  <si>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</si>
  <si>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</si>
  <si>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</si>
  <si>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</si>
  <si>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</si>
  <si>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</si>
  <si>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</si>
  <si>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</si>
  <si>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</si>
  <si>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</si>
  <si>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</si>
  <si>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</si>
  <si>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</si>
  <si>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</si>
  <si>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</si>
  <si>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</si>
  <si>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</si>
  <si>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</si>
  <si>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</si>
  <si>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</si>
  <si>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</si>
  <si>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</si>
  <si>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</si>
  <si>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</si>
  <si>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</si>
  <si>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</si>
  <si>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</si>
  <si>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</si>
  <si>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</si>
  <si>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</si>
  <si>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</si>
  <si>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</si>
  <si>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</si>
  <si>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</si>
  <si>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</si>
  <si>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</si>
  <si>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</si>
  <si>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</si>
  <si>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</si>
  <si>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</si>
  <si>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</si>
  <si>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</si>
  <si>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</si>
  <si>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</si>
  <si>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</si>
  <si>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</si>
  <si>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</si>
  <si>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</si>
  <si>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</si>
  <si>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</si>
  <si>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</si>
  <si>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</si>
  <si>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</si>
  <si>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</si>
  <si>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</si>
  <si>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</si>
  <si>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</si>
  <si>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</si>
  <si>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</si>
  <si>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</si>
  <si>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</si>
  <si>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</si>
  <si>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</si>
  <si>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</si>
  <si>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</si>
  <si>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</si>
  <si>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</si>
  <si>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</si>
  <si>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</si>
  <si>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</si>
  <si>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</si>
  <si>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</si>
  <si>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</si>
  <si>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</si>
  <si>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</si>
  <si>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</si>
  <si>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</si>
  <si>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</si>
  <si>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</si>
  <si>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</si>
  <si>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</si>
  <si>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</si>
  <si>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</si>
  <si>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</si>
  <si>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</si>
  <si>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</si>
  <si>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</si>
  <si>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</si>
  <si>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</si>
  <si>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</si>
  <si>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</si>
  <si>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</si>
  <si>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</si>
  <si>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</si>
  <si>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</si>
  <si>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</si>
  <si>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</si>
  <si>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</si>
  <si>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</si>
  <si>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</si>
  <si>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</si>
  <si>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</si>
  <si>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</si>
  <si>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</si>
  <si>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</si>
  <si>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</si>
  <si>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</si>
  <si>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</si>
  <si>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</si>
  <si>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</si>
  <si>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</si>
  <si>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</si>
  <si>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</si>
  <si>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</si>
  <si>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</si>
  <si>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</si>
  <si>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</si>
  <si>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</si>
  <si>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</si>
  <si>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</si>
  <si>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</si>
  <si>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</si>
  <si>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</si>
  <si>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</si>
  <si>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</si>
  <si>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</si>
  <si>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</si>
  <si>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</si>
  <si>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</si>
  <si>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</si>
  <si>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</si>
  <si>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</si>
  <si>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</si>
  <si>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</si>
  <si>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</si>
  <si>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</si>
  <si>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</si>
  <si>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</si>
  <si>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</si>
  <si>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</si>
  <si>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</si>
  <si>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</si>
  <si>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</si>
  <si>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</si>
  <si>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</si>
  <si>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</si>
  <si>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</si>
  <si>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</si>
  <si>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</si>
  <si>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</si>
  <si>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</si>
  <si>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</si>
  <si>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</si>
  <si>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</si>
  <si>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</si>
  <si>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</si>
  <si>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</si>
  <si>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</si>
  <si>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</si>
  <si>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</si>
  <si>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</si>
  <si>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</si>
  <si>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</si>
  <si>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</si>
  <si>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</si>
  <si>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</si>
  <si>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</si>
  <si>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</si>
  <si>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</si>
  <si>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</si>
  <si>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</si>
  <si>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</si>
  <si>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</si>
  <si>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</si>
  <si>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</si>
  <si>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</si>
  <si>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</si>
  <si>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</si>
  <si>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</si>
  <si>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</si>
  <si>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</si>
  <si>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</si>
  <si>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</si>
  <si>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</si>
  <si>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</si>
  <si>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</si>
  <si>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</si>
  <si>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</si>
  <si>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</si>
  <si>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</si>
  <si>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</si>
  <si>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</si>
  <si>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</si>
  <si>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</si>
  <si>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</si>
  <si>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</si>
  <si>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</si>
  <si>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</si>
  <si>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</si>
  <si>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</si>
  <si>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</si>
  <si>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</si>
  <si>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</si>
  <si>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</si>
  <si>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</si>
  <si>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</si>
  <si>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</si>
  <si>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</si>
  <si>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</si>
  <si>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</si>
  <si>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</si>
  <si>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</si>
  <si>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</si>
  <si>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</si>
  <si>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</si>
  <si>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</si>
  <si>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</si>
  <si>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</si>
  <si>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</si>
  <si>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</si>
  <si>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</si>
  <si>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</si>
  <si>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</si>
  <si>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</si>
  <si>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</si>
  <si>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</si>
  <si>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</si>
  <si>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</si>
  <si>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</si>
  <si>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</si>
  <si>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</si>
  <si>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</si>
  <si>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</si>
  <si>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</si>
  <si>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</si>
  <si>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</si>
  <si>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</si>
  <si>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</si>
  <si>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</si>
  <si>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</si>
  <si>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</si>
  <si>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</si>
  <si>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</si>
  <si>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</si>
  <si>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</si>
  <si>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</si>
  <si>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</si>
  <si>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</si>
  <si>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</si>
  <si>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</si>
  <si>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</si>
  <si>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</si>
  <si>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</si>
  <si>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</si>
  <si>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</si>
  <si>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</si>
  <si>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</si>
  <si>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</si>
  <si>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</si>
  <si>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</si>
  <si>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</si>
  <si>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</si>
  <si>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</si>
  <si>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</si>
  <si>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</si>
  <si>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</si>
  <si>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</si>
  <si>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</si>
  <si>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</si>
  <si>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</si>
  <si>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</si>
  <si>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</si>
  <si>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</si>
  <si>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</si>
  <si>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</si>
  <si>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</si>
  <si>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</si>
  <si>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</si>
  <si>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</si>
  <si>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</si>
  <si>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</si>
  <si>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</si>
  <si>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</si>
  <si>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</si>
  <si>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</si>
  <si>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</si>
  <si>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</si>
  <si>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</si>
  <si>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</si>
  <si>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</si>
  <si>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</si>
  <si>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</si>
  <si>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</si>
  <si>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</si>
  <si>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</si>
  <si>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</si>
  <si>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</si>
  <si>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</si>
  <si>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</si>
  <si>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</si>
  <si>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</si>
  <si>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</si>
  <si>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</si>
  <si>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</si>
  <si>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</si>
  <si>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</si>
  <si>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</si>
  <si>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</si>
  <si>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</si>
  <si>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</si>
  <si>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</si>
  <si>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</si>
  <si>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</si>
  <si>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</si>
  <si>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</si>
  <si>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</si>
  <si>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</si>
  <si>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</si>
  <si>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</si>
  <si>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</si>
  <si>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</si>
  <si>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</si>
  <si>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</si>
  <si>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</si>
  <si>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</si>
  <si>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</si>
  <si>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</si>
  <si>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</si>
  <si>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</si>
  <si>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</si>
  <si>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</si>
  <si>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</si>
  <si>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</si>
  <si>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</si>
  <si>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</si>
  <si>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</si>
  <si>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</si>
  <si>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</si>
  <si>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</si>
  <si>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</si>
  <si>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</si>
  <si>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</si>
  <si>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</si>
  <si>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</si>
  <si>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</si>
  <si>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</si>
  <si>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</si>
  <si>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</si>
  <si>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</si>
  <si>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</si>
  <si>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</si>
  <si>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</si>
  <si>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</si>
  <si>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</si>
  <si>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</si>
  <si>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</si>
  <si>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</si>
  <si>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</si>
  <si>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</si>
  <si>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</si>
  <si>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</si>
  <si>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</si>
  <si>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</si>
  <si>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</si>
  <si>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</si>
  <si>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</si>
  <si>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</si>
  <si>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</si>
  <si>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</si>
  <si>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</si>
  <si>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</si>
  <si>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</si>
  <si>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</si>
  <si>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</si>
  <si>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</si>
  <si>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</si>
  <si>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</si>
  <si>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</si>
  <si>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</si>
  <si>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</si>
  <si>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</si>
  <si>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</si>
  <si>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</si>
  <si>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</si>
  <si>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</si>
  <si>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</si>
  <si>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</si>
  <si>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</si>
  <si>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</si>
  <si>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</si>
  <si>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</si>
  <si>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</si>
  <si>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</si>
  <si>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</si>
  <si>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</si>
  <si>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</si>
  <si>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</si>
  <si>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</si>
  <si>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</si>
  <si>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</si>
  <si>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</si>
  <si>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</si>
  <si>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</si>
  <si>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</si>
  <si>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</si>
  <si>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</si>
  <si>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</si>
  <si>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</si>
  <si>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</si>
  <si>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</si>
  <si>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</si>
  <si>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</si>
  <si>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</si>
  <si>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</si>
  <si>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</si>
  <si>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</si>
  <si>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</si>
  <si>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</si>
  <si>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</si>
  <si>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</si>
  <si>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</si>
  <si>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</si>
  <si>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</si>
  <si>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</si>
  <si>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</si>
  <si>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</si>
  <si>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</si>
  <si>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</si>
  <si>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</si>
  <si>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</si>
  <si>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</si>
  <si>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</si>
  <si>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</si>
  <si>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</si>
  <si>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</si>
  <si>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</si>
  <si>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</si>
  <si>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</si>
  <si>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</si>
  <si>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</si>
  <si>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</si>
  <si>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</si>
  <si>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</si>
  <si>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</si>
  <si>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</si>
  <si>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</si>
  <si>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</si>
  <si>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</si>
  <si>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</si>
  <si>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</si>
  <si>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</si>
  <si>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</si>
  <si>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</si>
  <si>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</si>
  <si>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</si>
  <si>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</si>
  <si>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</si>
  <si>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</si>
  <si>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</si>
  <si>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</si>
  <si>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</si>
  <si>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</si>
  <si>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</si>
  <si>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</si>
  <si>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</si>
  <si>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</si>
  <si>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</si>
  <si>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</si>
  <si>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</si>
  <si>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</si>
  <si>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</si>
  <si>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</si>
  <si>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</si>
  <si>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</si>
  <si>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</si>
  <si>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</si>
  <si>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</si>
  <si>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</si>
  <si>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</si>
  <si>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</si>
  <si>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</si>
  <si>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</si>
  <si>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</si>
  <si>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</si>
  <si>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</si>
  <si>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</si>
  <si>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</si>
  <si>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</si>
  <si>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</si>
  <si>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</si>
  <si>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</si>
  <si>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</si>
  <si>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</si>
  <si>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</si>
  <si>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</si>
  <si>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</si>
  <si>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</si>
  <si>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</si>
  <si>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</si>
  <si>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</si>
  <si>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</si>
  <si>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</si>
  <si>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</si>
  <si>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</si>
  <si>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</si>
  <si>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</si>
  <si>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</si>
  <si>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</si>
  <si>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</si>
  <si>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</si>
  <si>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</si>
  <si>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</si>
  <si>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</si>
  <si>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</si>
  <si>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</si>
  <si>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</si>
  <si>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</si>
  <si>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</si>
  <si>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</si>
  <si>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</si>
  <si>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</si>
  <si>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</si>
  <si>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</si>
  <si>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</si>
  <si>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</si>
  <si>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</si>
  <si>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</si>
  <si>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</si>
  <si>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</si>
  <si>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</si>
  <si>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</si>
  <si>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</si>
  <si>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</si>
  <si>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</si>
  <si>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</si>
  <si>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</si>
  <si>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</si>
  <si>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</si>
  <si>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</si>
  <si>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</si>
  <si>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</si>
  <si>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</si>
  <si>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</si>
  <si>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</si>
  <si>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</si>
  <si>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</si>
  <si>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</si>
  <si>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</si>
  <si>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</si>
  <si>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</si>
  <si>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</si>
  <si>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</si>
  <si>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</si>
  <si>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</si>
  <si>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</si>
  <si>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</si>
  <si>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</si>
  <si>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</si>
  <si>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</si>
  <si>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</si>
  <si>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</si>
  <si>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</si>
  <si>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</si>
  <si>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</si>
  <si>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</si>
  <si>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</si>
  <si>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</si>
  <si>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</si>
  <si>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</si>
  <si>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</si>
  <si>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</si>
  <si>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</si>
  <si>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</si>
  <si>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</si>
  <si>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</si>
  <si>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</si>
  <si>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</si>
  <si>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</si>
  <si>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</si>
  <si>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</si>
  <si>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</si>
  <si>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</si>
  <si>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</si>
  <si>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</si>
  <si>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</si>
  <si>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</si>
  <si>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</si>
  <si>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</si>
  <si>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</si>
  <si>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</si>
  <si>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</si>
  <si>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</si>
  <si>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</si>
  <si>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</si>
  <si>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</si>
  <si>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</si>
  <si>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</si>
  <si>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</si>
  <si>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</si>
  <si>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</si>
  <si>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</si>
  <si>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</si>
  <si>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</si>
  <si>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</si>
  <si>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</si>
  <si>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</si>
  <si>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</si>
  <si>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</si>
  <si>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</si>
  <si>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</si>
  <si>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</si>
  <si>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</si>
  <si>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</si>
  <si>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</si>
  <si>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</si>
  <si>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</si>
  <si>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</si>
  <si>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</si>
  <si>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</si>
  <si>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</si>
  <si>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</si>
  <si>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</si>
  <si>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</si>
  <si>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</si>
  <si>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</si>
  <si>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</si>
  <si>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</si>
  <si>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</si>
  <si>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</si>
  <si>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</si>
  <si>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</si>
  <si>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</si>
  <si>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</si>
  <si>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</si>
  <si>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</si>
  <si>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</si>
  <si>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</si>
  <si>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</si>
  <si>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</si>
  <si>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</si>
  <si>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</si>
  <si>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</si>
  <si>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</si>
  <si>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</si>
  <si>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</si>
  <si>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</si>
  <si>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</si>
  <si>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</si>
  <si>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</si>
  <si>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</si>
  <si>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</si>
  <si>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</si>
  <si>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</si>
  <si>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</si>
  <si>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</si>
  <si>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</si>
  <si>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</si>
  <si>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</si>
  <si>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</si>
  <si>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</si>
  <si>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</si>
  <si>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</si>
  <si>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</si>
  <si>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</si>
  <si>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</si>
  <si>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</si>
  <si>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</si>
  <si>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</si>
  <si>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</si>
  <si>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</si>
  <si>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</si>
  <si>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</si>
  <si>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</si>
  <si>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</si>
  <si>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</si>
  <si>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</si>
  <si>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</si>
  <si>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</si>
  <si>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</si>
  <si>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</si>
  <si>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</si>
  <si>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</si>
  <si>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</si>
  <si>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</si>
  <si>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</si>
  <si>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</si>
  <si>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</si>
  <si>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</si>
  <si>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</si>
  <si>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</si>
  <si>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</si>
  <si>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</si>
  <si>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</si>
  <si>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</si>
  <si>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</si>
  <si>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</si>
  <si>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</si>
  <si>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</si>
  <si>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</si>
  <si>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</si>
  <si>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</si>
  <si>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</si>
  <si>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</si>
  <si>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</si>
  <si>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</si>
  <si>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</si>
  <si>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</si>
  <si>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</si>
  <si>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</si>
  <si>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</si>
  <si>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</si>
  <si>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</si>
  <si>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</si>
  <si>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</si>
  <si>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</si>
  <si>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</si>
  <si>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</si>
  <si>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</si>
  <si>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</si>
  <si>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</si>
  <si>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</si>
  <si>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</si>
  <si>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</si>
  <si>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</si>
  <si>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</si>
  <si>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</si>
  <si>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</si>
  <si>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</si>
  <si>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</si>
  <si>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</si>
  <si>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</si>
  <si>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</si>
  <si>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</si>
  <si>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</si>
  <si>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</si>
  <si>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</si>
  <si>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</si>
  <si>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</si>
  <si>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</si>
  <si>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</si>
  <si>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</si>
  <si>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</si>
  <si>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</si>
  <si>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</si>
  <si>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</si>
  <si>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</si>
  <si>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</si>
  <si>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</si>
  <si>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</si>
  <si>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</si>
  <si>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</si>
  <si>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</si>
  <si>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</si>
  <si>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</si>
  <si>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</si>
  <si>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</si>
  <si>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</si>
  <si>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</si>
  <si>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</si>
  <si>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</si>
  <si>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</si>
  <si>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</si>
  <si>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</si>
  <si>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</si>
  <si>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</si>
  <si>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</si>
  <si>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</si>
  <si>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</si>
  <si>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</si>
  <si>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</si>
  <si>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</si>
  <si>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</si>
  <si>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</si>
  <si>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</si>
  <si>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</si>
  <si>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</si>
  <si>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</si>
  <si>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</si>
  <si>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</si>
  <si>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</si>
  <si>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</si>
  <si>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</si>
  <si>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</si>
  <si>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</si>
  <si>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</si>
  <si>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</si>
  <si>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</si>
  <si>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</si>
  <si>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</si>
  <si>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</si>
  <si>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</si>
  <si>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</si>
  <si>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</si>
  <si>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</si>
  <si>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</si>
  <si>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</si>
  <si>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</si>
  <si>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</si>
  <si>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</si>
  <si>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</si>
  <si>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</si>
  <si>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</si>
  <si>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</si>
  <si>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</si>
  <si>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</si>
  <si>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</si>
  <si>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</si>
  <si>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</si>
  <si>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</si>
  <si>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</si>
  <si>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</si>
  <si>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</si>
  <si>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</si>
  <si>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</si>
  <si>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</si>
  <si>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</si>
  <si>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</si>
  <si>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</si>
  <si>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</si>
  <si>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</si>
  <si>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</si>
  <si>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</si>
  <si>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</si>
  <si>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</si>
  <si>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</si>
  <si>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</si>
  <si>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</si>
  <si>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</si>
  <si>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</si>
  <si>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</si>
  <si>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</si>
  <si>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</si>
  <si>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</si>
  <si>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</si>
  <si>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</si>
  <si>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</si>
  <si>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</si>
  <si>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</si>
  <si>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</si>
  <si>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</si>
  <si>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</si>
  <si>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</si>
  <si>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</si>
  <si>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</si>
  <si>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</si>
  <si>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</si>
  <si>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</si>
  <si>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</si>
  <si>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</si>
  <si>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</si>
  <si>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</si>
  <si>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</si>
  <si>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</si>
  <si>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</si>
  <si>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</si>
  <si>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</si>
  <si>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</si>
  <si>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</si>
  <si>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</si>
  <si>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</si>
  <si>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</si>
  <si>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</si>
  <si>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</si>
  <si>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</si>
  <si>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</si>
  <si>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</si>
  <si>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</si>
  <si>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</si>
  <si>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</si>
  <si>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</si>
  <si>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</si>
  <si>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</si>
  <si>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</si>
  <si>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</si>
  <si>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</si>
  <si>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</si>
  <si>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</si>
  <si>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</si>
  <si>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</si>
  <si>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</si>
  <si>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</si>
  <si>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</si>
  <si>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</si>
  <si>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</si>
  <si>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</si>
  <si>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</si>
  <si>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</si>
  <si>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</si>
  <si>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</si>
  <si>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</si>
  <si>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</si>
  <si>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</si>
  <si>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</si>
  <si>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</si>
  <si>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</si>
  <si>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</si>
  <si>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</si>
  <si>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</si>
  <si>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</si>
  <si>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</si>
  <si>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</si>
  <si>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</si>
  <si>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</si>
  <si>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</si>
  <si>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</si>
  <si>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</si>
  <si>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</si>
  <si>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</si>
  <si>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</si>
  <si>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</si>
  <si>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</si>
  <si>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</si>
  <si>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</si>
  <si>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</si>
  <si>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</si>
  <si>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</si>
  <si>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</si>
  <si>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</si>
  <si>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</si>
  <si>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</si>
  <si>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</si>
  <si>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</si>
  <si>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</si>
  <si>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</si>
  <si>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</si>
  <si>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</si>
  <si>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</si>
  <si>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</si>
  <si>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</si>
  <si>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</si>
  <si>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</si>
  <si>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</si>
  <si>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</si>
  <si>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</si>
  <si>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</si>
  <si>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</si>
  <si>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</si>
  <si>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</si>
  <si>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</si>
  <si>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</si>
  <si>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</si>
  <si>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</si>
  <si>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</si>
  <si>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</si>
  <si>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</si>
  <si>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</si>
  <si>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</si>
  <si>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</si>
  <si>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</si>
  <si>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</si>
  <si>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</si>
  <si>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</si>
  <si>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</si>
  <si>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</si>
  <si>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</si>
  <si>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</si>
  <si>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</si>
  <si>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</si>
  <si>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</si>
  <si>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</si>
  <si>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</si>
  <si>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</si>
  <si>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</si>
  <si>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</si>
  <si>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</si>
  <si>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</si>
  <si>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</si>
  <si>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</si>
  <si>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</si>
  <si>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</si>
  <si>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</si>
  <si>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</si>
  <si>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</si>
  <si>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</si>
  <si>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</si>
  <si>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</si>
  <si>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</si>
  <si>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</si>
  <si>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</si>
  <si>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</si>
  <si>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</si>
  <si>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</si>
  <si>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</si>
  <si>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</si>
  <si>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</si>
  <si>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</si>
  <si>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</si>
  <si>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</si>
  <si>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</si>
  <si>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</si>
  <si>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</si>
  <si>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</si>
  <si>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</si>
  <si>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</si>
  <si>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</si>
  <si>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</si>
  <si>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</si>
  <si>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</si>
  <si>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</si>
  <si>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</si>
  <si>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</si>
  <si>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</si>
  <si>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</si>
  <si>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</si>
  <si>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</si>
  <si>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</si>
  <si>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</si>
  <si>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</si>
  <si>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</si>
  <si>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</si>
  <si>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</si>
  <si>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</si>
  <si>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</si>
  <si>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</si>
  <si>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</si>
  <si>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</si>
  <si>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</si>
  <si>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</si>
  <si>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</si>
  <si>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</si>
  <si>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</si>
  <si>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</si>
  <si>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</si>
  <si>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</si>
  <si>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</si>
  <si>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</si>
  <si>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</si>
  <si>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</si>
  <si>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</si>
  <si>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</si>
  <si>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</si>
  <si>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</si>
  <si>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</si>
  <si>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</si>
  <si>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</si>
  <si>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</si>
  <si>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</si>
  <si>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</si>
  <si>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</si>
  <si>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</si>
  <si>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</si>
  <si>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</si>
  <si>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</si>
  <si>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</si>
  <si>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</si>
  <si>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</si>
  <si>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</si>
  <si>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</si>
  <si>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</si>
  <si>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</si>
  <si>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</si>
  <si>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</si>
  <si>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</si>
  <si>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</si>
  <si>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</si>
  <si>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</si>
  <si>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</si>
  <si>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</si>
  <si>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</si>
  <si>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</si>
  <si>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</si>
  <si>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</si>
  <si>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</si>
  <si>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</si>
  <si>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</si>
  <si>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</si>
  <si>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</si>
  <si>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</si>
  <si>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</si>
  <si>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</si>
  <si>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</si>
  <si>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</si>
  <si>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</si>
  <si>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</si>
  <si>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</si>
  <si>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</si>
  <si>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</si>
  <si>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</si>
  <si>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</si>
  <si>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</si>
  <si>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</si>
  <si>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</si>
  <si>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</si>
  <si>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</si>
  <si>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</si>
  <si>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</si>
  <si>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</si>
  <si>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</si>
  <si>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</si>
  <si>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</si>
  <si>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</si>
  <si>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</si>
  <si>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</si>
  <si>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</si>
  <si>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</si>
  <si>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</si>
  <si>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</si>
  <si>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</si>
  <si>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</si>
  <si>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</si>
  <si>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</si>
  <si>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</si>
  <si>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</si>
  <si>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</si>
  <si>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</si>
  <si>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</si>
  <si>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</si>
  <si>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</si>
  <si>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</si>
  <si>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</si>
  <si>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</si>
  <si>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</si>
  <si>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</si>
  <si>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</si>
  <si>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</si>
  <si>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</si>
  <si>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</si>
  <si>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</si>
  <si>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</si>
  <si>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</si>
  <si>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</si>
  <si>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</si>
  <si>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</si>
  <si>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</si>
  <si>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</si>
  <si>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</si>
  <si>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</si>
  <si>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</si>
  <si>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</si>
  <si>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</si>
  <si>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</si>
  <si>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</si>
  <si>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</si>
  <si>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</si>
  <si>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</si>
  <si>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</si>
  <si>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</si>
  <si>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</si>
  <si>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</si>
  <si>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</si>
  <si>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</si>
  <si>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</si>
  <si>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</si>
  <si>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</si>
  <si>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</si>
  <si>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</si>
  <si>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</si>
  <si>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</si>
  <si>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</si>
  <si>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</si>
  <si>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</si>
  <si>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</si>
  <si>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</si>
  <si>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</si>
  <si>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</si>
  <si>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</si>
  <si>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</si>
  <si>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</si>
  <si>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</si>
  <si>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</si>
  <si>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</si>
  <si>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</si>
  <si>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</si>
  <si>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</si>
  <si>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</si>
  <si>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</si>
  <si>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</si>
  <si>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</si>
  <si>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</si>
  <si>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</si>
  <si>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</si>
  <si>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</si>
  <si>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</si>
  <si>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</si>
  <si>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</si>
  <si>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</si>
  <si>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</si>
  <si>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</si>
  <si>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</si>
  <si>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</si>
  <si>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</si>
  <si>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</si>
  <si>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</si>
  <si>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</si>
  <si>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</si>
  <si>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</si>
  <si>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</si>
  <si>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</si>
  <si>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</si>
  <si>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</si>
  <si>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</si>
  <si>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</si>
  <si>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</si>
  <si>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</si>
  <si>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</si>
  <si>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</si>
  <si>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</si>
  <si>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</si>
  <si>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</si>
  <si>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</si>
  <si>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</si>
  <si>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</si>
  <si>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</si>
  <si>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</si>
  <si>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</si>
  <si>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</si>
  <si>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</si>
  <si>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</si>
  <si>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</si>
  <si>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</si>
  <si>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</si>
  <si>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</si>
  <si>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</si>
  <si>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</si>
  <si>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</si>
  <si>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</si>
  <si>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</si>
  <si>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</si>
  <si>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</si>
  <si>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</si>
  <si>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</si>
  <si>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</si>
  <si>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</si>
  <si>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</si>
  <si>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</si>
  <si>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</si>
  <si>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</si>
  <si>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</si>
  <si>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</si>
  <si>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</si>
  <si>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</si>
  <si>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</si>
  <si>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</si>
  <si>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</si>
  <si>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</si>
  <si>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</si>
  <si>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</si>
  <si>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</si>
  <si>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</si>
  <si>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</si>
  <si>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</si>
  <si>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</si>
  <si>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</si>
  <si>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</si>
  <si>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</si>
  <si>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</si>
  <si>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</si>
  <si>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</si>
  <si>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</si>
  <si>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</si>
  <si>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</si>
  <si>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</si>
  <si>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</si>
  <si>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</si>
  <si>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</si>
  <si>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</si>
  <si>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</si>
  <si>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</si>
  <si>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</si>
  <si>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</si>
  <si>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</si>
  <si>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</si>
  <si>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</si>
  <si>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</si>
  <si>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</si>
  <si>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</si>
  <si>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</si>
  <si>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</si>
  <si>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</si>
  <si>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</si>
  <si>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</si>
  <si>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</si>
  <si>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</si>
  <si>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</si>
  <si>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</si>
  <si>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</si>
  <si>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</si>
  <si>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</si>
  <si>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</si>
  <si>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</si>
  <si>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</si>
  <si>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</si>
  <si>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</si>
  <si>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</si>
  <si>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</si>
  <si>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</si>
  <si>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</si>
  <si>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</si>
  <si>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</si>
  <si>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</si>
  <si>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</si>
  <si>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</si>
  <si>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</si>
  <si>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</si>
  <si>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</si>
  <si>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</si>
  <si>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</si>
  <si>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</si>
  <si>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</si>
  <si>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</si>
  <si>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</si>
  <si>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</si>
  <si>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</si>
  <si>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</si>
  <si>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</si>
  <si>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</si>
  <si>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</si>
  <si>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</si>
  <si>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</si>
  <si>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</si>
  <si>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</si>
  <si>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</si>
  <si>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</si>
  <si>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</si>
  <si>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</si>
  <si>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</si>
  <si>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</si>
  <si>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</si>
  <si>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</si>
  <si>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</si>
  <si>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</si>
  <si>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</si>
  <si>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</si>
  <si>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</si>
  <si>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</si>
  <si>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</si>
  <si>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</si>
  <si>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</si>
  <si>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</si>
  <si>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</si>
  <si>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</si>
  <si>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</si>
  <si>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</si>
  <si>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</si>
  <si>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</si>
  <si>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</si>
  <si>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</si>
  <si>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</si>
  <si>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</si>
  <si>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</si>
  <si>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</si>
  <si>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</si>
  <si>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</si>
  <si>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</si>
  <si>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</si>
  <si>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</si>
  <si>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</si>
  <si>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</si>
  <si>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</si>
  <si>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</si>
  <si>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</si>
  <si>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</si>
  <si>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</si>
  <si>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</si>
  <si>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</si>
  <si>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</si>
  <si>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</si>
  <si>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</si>
  <si>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</si>
  <si>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</si>
  <si>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</si>
  <si>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</si>
  <si>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</si>
  <si>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</si>
  <si>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</si>
  <si>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</si>
  <si>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</si>
  <si>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</si>
  <si>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</si>
  <si>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</si>
  <si>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</si>
  <si>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</si>
  <si>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</si>
  <si>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</si>
  <si>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</si>
  <si>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</si>
  <si>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</si>
  <si>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</si>
  <si>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</si>
  <si>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</si>
  <si>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</si>
  <si>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</si>
  <si>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</si>
  <si>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</si>
  <si>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</si>
  <si>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</si>
  <si>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</si>
  <si>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</si>
  <si>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</si>
  <si>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</si>
  <si>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</si>
  <si>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</si>
  <si>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</si>
  <si>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</si>
  <si>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</si>
  <si>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</si>
  <si>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</si>
  <si>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</si>
  <si>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</si>
  <si>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</si>
  <si>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</si>
  <si>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</si>
  <si>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</si>
  <si>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</si>
  <si>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</si>
  <si>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</si>
  <si>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</si>
  <si>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</si>
  <si>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</si>
  <si>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</si>
  <si>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</si>
  <si>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</si>
  <si>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</si>
  <si>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</si>
  <si>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</si>
  <si>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</si>
  <si>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</si>
  <si>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</si>
  <si>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</si>
  <si>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</si>
  <si>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</si>
  <si>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</si>
  <si>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</si>
  <si>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</si>
  <si>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</si>
  <si>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</si>
  <si>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</si>
  <si>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</si>
  <si>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</si>
  <si>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</si>
  <si>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</si>
  <si>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</si>
  <si>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</si>
  <si>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</si>
  <si>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</si>
  <si>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</si>
  <si>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</si>
  <si>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</si>
  <si>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</si>
  <si>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</si>
  <si>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</si>
  <si>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</si>
  <si>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</si>
  <si>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</si>
  <si>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</si>
  <si>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</si>
  <si>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</si>
  <si>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</si>
  <si>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</si>
  <si>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</si>
  <si>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</si>
  <si>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</si>
  <si>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</si>
  <si>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</si>
  <si>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</si>
  <si>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</si>
  <si>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</si>
  <si>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</si>
  <si>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</si>
  <si>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</si>
  <si>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</si>
  <si>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</si>
  <si>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</si>
  <si>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</si>
  <si>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</si>
  <si>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</si>
  <si>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</si>
  <si>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</si>
  <si>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</si>
  <si>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</si>
  <si>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</si>
  <si>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</si>
  <si>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</si>
  <si>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</si>
  <si>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</si>
  <si>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</si>
  <si>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</si>
  <si>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</si>
  <si>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</si>
  <si>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</si>
  <si>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</si>
  <si>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</si>
  <si>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</si>
  <si>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</si>
  <si>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</si>
  <si>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</si>
  <si>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</si>
  <si>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</si>
  <si>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</si>
  <si>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</si>
  <si>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</si>
  <si>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</si>
  <si>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</si>
  <si>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</si>
  <si>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</si>
  <si>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</si>
  <si>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</si>
  <si>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</si>
  <si>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</si>
  <si>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</si>
  <si>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</si>
  <si>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</si>
  <si>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</si>
  <si>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</si>
  <si>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</si>
  <si>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</si>
  <si>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</si>
  <si>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</si>
  <si>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</si>
  <si>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</si>
  <si>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</si>
  <si>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</si>
  <si>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</si>
  <si>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</si>
  <si>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</si>
  <si>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</si>
  <si>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</si>
  <si>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</si>
  <si>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</si>
  <si>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</si>
  <si>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</si>
  <si>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</si>
  <si>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</si>
  <si>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</si>
  <si>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</si>
  <si>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</si>
  <si>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</si>
  <si>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</si>
  <si>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</si>
  <si>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</si>
  <si>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</si>
  <si>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</si>
  <si>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</si>
  <si>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</si>
  <si>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</si>
  <si>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</si>
  <si>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</si>
  <si>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</si>
  <si>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</si>
  <si>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</si>
  <si>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</si>
  <si>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</si>
  <si>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</si>
  <si>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</si>
  <si>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</si>
  <si>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</si>
  <si>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</si>
  <si>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</si>
  <si>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</si>
  <si>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</si>
  <si>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</si>
  <si>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</si>
  <si>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</si>
  <si>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</si>
  <si>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</si>
  <si>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</si>
  <si>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</si>
  <si>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</si>
  <si>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</si>
  <si>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</si>
  <si>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</si>
  <si>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</si>
  <si>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</si>
  <si>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</si>
  <si>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</si>
  <si>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</si>
  <si>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</si>
  <si>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</si>
  <si>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</si>
  <si>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</si>
  <si>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</si>
  <si>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</si>
  <si>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</si>
  <si>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</si>
  <si>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</si>
  <si>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</si>
  <si>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</si>
  <si>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</si>
  <si>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</si>
  <si>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</si>
  <si>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</si>
  <si>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</si>
  <si>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</si>
  <si>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</si>
  <si>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</si>
  <si>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</si>
  <si>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</si>
  <si>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</si>
  <si>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</si>
  <si>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</si>
  <si>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</si>
  <si>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</si>
  <si>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</si>
  <si>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</si>
  <si>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</si>
  <si>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</si>
  <si>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</si>
  <si>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</si>
  <si>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</si>
  <si>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</si>
  <si>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</si>
  <si>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</si>
  <si>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</si>
  <si>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</si>
  <si>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</si>
  <si>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</si>
  <si>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</si>
  <si>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</si>
  <si>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</si>
  <si>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</si>
  <si>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</si>
  <si>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</si>
  <si>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</si>
  <si>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</si>
  <si>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</si>
  <si>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</si>
  <si>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</si>
  <si>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</si>
  <si>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</si>
  <si>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</si>
  <si>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</si>
  <si>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</si>
  <si>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</si>
  <si>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</si>
  <si>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</si>
  <si>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</si>
  <si>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</si>
  <si>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</si>
  <si>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</si>
  <si>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</si>
  <si>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</si>
  <si>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</si>
  <si>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</si>
  <si>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</si>
  <si>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</si>
  <si>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</si>
  <si>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</si>
  <si>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</si>
  <si>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</si>
  <si>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</si>
  <si>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</si>
  <si>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</si>
  <si>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</si>
  <si>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</si>
  <si>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</si>
  <si>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</si>
  <si>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</si>
  <si>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</si>
  <si>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</si>
  <si>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</si>
  <si>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</si>
  <si>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</si>
  <si>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</si>
  <si>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</si>
  <si>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</si>
  <si>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</si>
  <si>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</si>
  <si>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</si>
  <si>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</si>
  <si>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</si>
  <si>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</si>
  <si>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</si>
  <si>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</si>
  <si>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</si>
  <si>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</si>
  <si>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</si>
  <si>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</si>
  <si>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</si>
  <si>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</si>
  <si>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</si>
  <si>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</si>
  <si>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</si>
  <si>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</si>
  <si>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</si>
  <si>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</si>
  <si>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</si>
  <si>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</si>
  <si>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</si>
  <si>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</si>
  <si>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</si>
  <si>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</si>
  <si>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</si>
  <si>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</si>
  <si>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</si>
  <si>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</si>
  <si>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</si>
  <si>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</si>
  <si>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</si>
  <si>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</si>
  <si>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</si>
  <si>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</si>
  <si>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</si>
  <si>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</si>
  <si>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</si>
  <si>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</si>
  <si>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</si>
  <si>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</si>
  <si>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</si>
  <si>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</si>
  <si>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</si>
  <si>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</si>
  <si>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</si>
  <si>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</si>
  <si>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</si>
  <si>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</si>
  <si>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</si>
  <si>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</si>
  <si>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</si>
  <si>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</si>
  <si>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</si>
  <si>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</si>
  <si>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</si>
  <si>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</si>
  <si>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</si>
  <si>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</si>
  <si>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</si>
  <si>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</si>
  <si>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</si>
  <si>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</si>
  <si>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</si>
  <si>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</si>
  <si>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</si>
  <si>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</si>
  <si>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</si>
  <si>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</si>
  <si>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</si>
  <si>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</si>
  <si>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</si>
  <si>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</si>
  <si>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</si>
  <si>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</si>
  <si>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</si>
  <si>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</si>
  <si>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</si>
  <si>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</si>
  <si>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</si>
  <si>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</si>
  <si>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</si>
  <si>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</si>
  <si>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</si>
  <si>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</si>
  <si>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</si>
  <si>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</si>
  <si>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</si>
  <si>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</si>
  <si>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</si>
  <si>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</si>
  <si>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</si>
  <si>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</si>
  <si>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</si>
  <si>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</si>
  <si>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</si>
  <si>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</si>
  <si>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</si>
  <si>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</si>
  <si>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</si>
  <si>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</si>
  <si>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</si>
  <si>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</si>
  <si>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</si>
  <si>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</si>
  <si>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</si>
  <si>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</si>
  <si>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</si>
  <si>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</si>
  <si>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</si>
  <si>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</si>
  <si>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</si>
  <si>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</si>
  <si>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</si>
  <si>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</si>
  <si>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</si>
  <si>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</si>
  <si>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</si>
  <si>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</si>
  <si>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</si>
  <si>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</si>
  <si>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</si>
  <si>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</si>
  <si>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</si>
  <si>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</si>
  <si>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</si>
  <si>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</si>
  <si>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</si>
  <si>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</si>
  <si>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</si>
  <si>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</si>
  <si>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</si>
  <si>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</si>
  <si>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</si>
  <si>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</si>
  <si>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</si>
  <si>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</si>
  <si>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</si>
  <si>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</si>
  <si>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</si>
  <si>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</si>
  <si>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</si>
  <si>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</si>
  <si>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</si>
  <si>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</si>
  <si>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</si>
  <si>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</si>
  <si>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</si>
  <si>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</si>
  <si>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</si>
  <si>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</si>
  <si>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</si>
  <si>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</si>
  <si>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</si>
  <si>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</si>
  <si>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</si>
  <si>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</si>
  <si>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</si>
  <si>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</si>
  <si>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</si>
  <si>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</si>
  <si>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</si>
  <si>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</si>
  <si>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</si>
  <si>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</si>
  <si>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</si>
  <si>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</si>
  <si>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</si>
  <si>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</si>
  <si>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</si>
  <si>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</si>
  <si>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</si>
  <si>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</si>
  <si>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</si>
  <si>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</si>
  <si>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</si>
  <si>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</si>
  <si>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</si>
  <si>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</si>
  <si>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</si>
  <si>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</si>
  <si>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</si>
  <si>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</si>
  <si>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</si>
  <si>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</si>
  <si>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</si>
  <si>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</si>
  <si>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</si>
  <si>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</si>
  <si>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</si>
  <si>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</si>
  <si>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</si>
  <si>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</si>
  <si>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</si>
  <si>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</si>
  <si>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</si>
  <si>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</si>
  <si>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</si>
  <si>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</si>
  <si>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</si>
  <si>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</si>
  <si>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</si>
  <si>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</si>
  <si>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</si>
  <si>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</si>
  <si>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</si>
  <si>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</si>
  <si>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</si>
  <si>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</si>
  <si>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</si>
  <si>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</si>
  <si>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</si>
  <si>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</si>
  <si>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</si>
  <si>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</si>
  <si>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</si>
  <si>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</si>
  <si>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</si>
  <si>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</si>
  <si>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</si>
  <si>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</si>
  <si>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</si>
  <si>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</si>
  <si>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</si>
  <si>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</si>
  <si>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</si>
  <si>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</si>
  <si>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</si>
  <si>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</si>
  <si>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</si>
  <si>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</si>
  <si>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</si>
  <si>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</si>
  <si>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</si>
  <si>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</si>
  <si>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</si>
  <si>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</si>
  <si>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</si>
  <si>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</si>
  <si>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</si>
  <si>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</si>
  <si>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</si>
  <si>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</si>
  <si>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</si>
  <si>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</si>
  <si>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</si>
  <si>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</si>
  <si>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</si>
  <si>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</si>
  <si>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</si>
  <si>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</si>
  <si>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</si>
  <si>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</si>
  <si>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</si>
  <si>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</si>
  <si>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</si>
  <si>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</si>
  <si>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</si>
  <si>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</si>
  <si>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</si>
  <si>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</si>
  <si>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</si>
  <si>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</si>
  <si>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</si>
  <si>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</si>
  <si>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</si>
  <si>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</si>
  <si>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</si>
  <si>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</si>
  <si>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</si>
  <si>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</si>
  <si>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</si>
  <si>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</si>
  <si>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</si>
  <si>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</si>
  <si>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</si>
  <si>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</si>
  <si>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</si>
  <si>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</si>
  <si>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</si>
  <si>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</si>
  <si>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</si>
  <si>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</si>
  <si>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</si>
  <si>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</si>
  <si>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</si>
  <si>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</si>
  <si>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</si>
  <si>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</si>
  <si>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</si>
  <si>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</si>
  <si>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</si>
  <si>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</si>
  <si>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</si>
  <si>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</si>
  <si>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</si>
  <si>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</si>
  <si>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</si>
  <si>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</si>
  <si>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</si>
  <si>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</si>
  <si>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</si>
  <si>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</si>
  <si>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</si>
  <si>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</si>
  <si>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</si>
  <si>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</si>
  <si>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</si>
  <si>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</si>
  <si>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</si>
  <si>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</si>
  <si>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</si>
  <si>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</si>
  <si>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</si>
  <si>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</si>
  <si>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</si>
  <si>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</si>
  <si>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</si>
  <si>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</si>
  <si>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</si>
  <si>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</si>
  <si>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</si>
  <si>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</si>
  <si>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</si>
  <si>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</si>
  <si>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</si>
  <si>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</si>
  <si>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</si>
  <si>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</si>
  <si>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</si>
  <si>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</si>
  <si>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</si>
  <si>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</si>
  <si>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</si>
  <si>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</si>
  <si>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</si>
  <si>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</si>
  <si>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</si>
  <si>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</si>
  <si>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</si>
  <si>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</si>
  <si>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</si>
  <si>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</si>
  <si>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</si>
  <si>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</si>
  <si>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</si>
  <si>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</si>
  <si>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</si>
  <si>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</si>
  <si>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</si>
  <si>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</si>
  <si>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</si>
  <si>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</si>
  <si>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</si>
  <si>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</si>
  <si>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</si>
  <si>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</si>
  <si>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</si>
  <si>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</si>
  <si>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</si>
  <si>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</si>
  <si>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</si>
  <si>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</si>
  <si>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</si>
  <si>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</si>
  <si>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</si>
  <si>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</si>
  <si>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</si>
  <si>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</si>
  <si>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</si>
  <si>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</si>
  <si>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</si>
  <si>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</si>
  <si>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</si>
  <si>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</si>
  <si>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</si>
  <si>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</si>
  <si>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</si>
  <si>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</si>
  <si>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</si>
  <si>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</si>
  <si>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</si>
  <si>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</si>
  <si>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</si>
  <si>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</si>
  <si>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</si>
  <si>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</si>
  <si>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</si>
  <si>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</si>
  <si>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</si>
  <si>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</si>
  <si>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</si>
  <si>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</si>
  <si>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</si>
  <si>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</si>
  <si>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</si>
  <si>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</si>
  <si>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</si>
  <si>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</si>
  <si>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</si>
  <si>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</si>
  <si>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</si>
  <si>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</si>
  <si>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</si>
  <si>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</si>
  <si>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</si>
  <si>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</si>
  <si>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</si>
  <si>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</si>
  <si>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</si>
  <si>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</si>
  <si>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</si>
  <si>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</si>
  <si>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</si>
  <si>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</si>
  <si>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</si>
  <si>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</si>
  <si>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</si>
  <si>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</si>
  <si>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</si>
  <si>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</si>
  <si>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</si>
  <si>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</si>
  <si>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</si>
  <si>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</si>
  <si>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</si>
  <si>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</si>
  <si>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</si>
  <si>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</si>
  <si>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</si>
  <si>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</si>
  <si>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</si>
  <si>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</si>
  <si>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</si>
  <si>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</si>
  <si>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</si>
  <si>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</si>
  <si>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</si>
  <si>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</si>
  <si>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</si>
  <si>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</si>
  <si>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</si>
  <si>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</si>
  <si>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</si>
  <si>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</si>
  <si>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</si>
  <si>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</si>
  <si>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</si>
  <si>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</si>
  <si>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</si>
  <si>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</si>
  <si>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</si>
  <si>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</si>
  <si>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</si>
  <si>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</si>
  <si>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</si>
  <si>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</si>
  <si>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</si>
  <si>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</si>
  <si>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</si>
  <si>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</si>
  <si>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</si>
  <si>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</si>
  <si>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</si>
  <si>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</si>
  <si>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</si>
  <si>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</si>
  <si>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</si>
  <si>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</si>
  <si>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</si>
  <si>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</si>
  <si>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</si>
  <si>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</si>
  <si>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</si>
  <si>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</si>
  <si>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</si>
  <si>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</si>
  <si>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</si>
  <si>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</si>
  <si>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</si>
  <si>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</si>
  <si>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</si>
  <si>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</si>
  <si>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</si>
  <si>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</si>
  <si>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</si>
  <si>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</si>
  <si>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</si>
  <si>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</si>
  <si>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</si>
  <si>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</si>
  <si>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</si>
  <si>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</si>
  <si>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</si>
  <si>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</si>
  <si>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</si>
  <si>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</si>
  <si>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</si>
  <si>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</si>
  <si>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</si>
  <si>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</si>
  <si>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</si>
  <si>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</si>
  <si>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</si>
  <si>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</si>
  <si>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</si>
  <si>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</si>
  <si>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</si>
  <si>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</si>
  <si>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</si>
  <si>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</si>
  <si>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</si>
  <si>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</si>
  <si>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</si>
  <si>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</si>
  <si>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</si>
  <si>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</si>
  <si>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</si>
  <si>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</si>
  <si>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</si>
  <si>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</si>
  <si>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</si>
  <si>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</si>
  <si>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</si>
  <si>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</si>
  <si>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</si>
  <si>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</si>
  <si>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</si>
  <si>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</si>
  <si>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</si>
  <si>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</si>
  <si>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</si>
  <si>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</si>
  <si>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</si>
  <si>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</si>
  <si>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</si>
  <si>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</si>
  <si>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</si>
  <si>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</si>
  <si>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</si>
  <si>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</si>
  <si>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</si>
  <si>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</si>
  <si>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</si>
  <si>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</si>
  <si>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</si>
  <si>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</si>
  <si>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</si>
  <si>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</si>
  <si>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</si>
  <si>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</si>
  <si>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</si>
  <si>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</si>
  <si>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</si>
  <si>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</si>
  <si>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</si>
  <si>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</si>
  <si>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</si>
  <si>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</si>
  <si>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</si>
  <si>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</si>
  <si>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</si>
  <si>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</si>
  <si>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</si>
  <si>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</si>
  <si>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</si>
  <si>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</si>
  <si>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</si>
  <si>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</si>
  <si>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</si>
  <si>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</si>
  <si>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</si>
  <si>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</si>
  <si>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</si>
  <si>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</si>
  <si>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</si>
  <si>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</si>
  <si>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</si>
  <si>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</si>
  <si>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</si>
  <si>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</si>
  <si>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</si>
  <si>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</si>
  <si>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</si>
  <si>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</si>
  <si>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</si>
  <si>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</si>
  <si>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</si>
  <si>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</si>
  <si>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</si>
  <si>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</si>
  <si>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</si>
  <si>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</si>
  <si>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</si>
  <si>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</si>
  <si>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</si>
  <si>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</si>
  <si>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</si>
  <si>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</si>
  <si>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</si>
  <si>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</si>
  <si>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</si>
  <si>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</si>
  <si>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</si>
  <si>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</si>
  <si>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</si>
  <si>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</si>
  <si>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</si>
  <si>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</si>
  <si>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</si>
  <si>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</si>
  <si>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</si>
  <si>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</si>
  <si>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</si>
  <si>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</si>
  <si>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</si>
  <si>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</si>
  <si>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</si>
  <si>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</si>
  <si>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</si>
  <si>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</si>
  <si>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</si>
  <si>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</si>
  <si>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</si>
  <si>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</si>
  <si>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</si>
  <si>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</si>
  <si>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</si>
  <si>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</si>
  <si>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</si>
  <si>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</si>
  <si>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</si>
  <si>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</si>
  <si>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</si>
  <si>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</si>
  <si>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</si>
  <si>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</si>
  <si>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</si>
  <si>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</si>
  <si>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</si>
  <si>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</si>
  <si>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</si>
  <si>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</si>
  <si>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</si>
  <si>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</si>
  <si>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</si>
  <si>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</si>
  <si>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</si>
  <si>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</si>
  <si>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</si>
  <si>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</si>
  <si>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</si>
  <si>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</si>
  <si>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</si>
  <si>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</si>
  <si>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</si>
  <si>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</si>
  <si>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</si>
  <si>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</si>
  <si>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</si>
  <si>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</si>
  <si>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</si>
  <si>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</si>
  <si>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</si>
  <si>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</si>
  <si>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</si>
  <si>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</si>
  <si>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</si>
  <si>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</si>
  <si>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</si>
  <si>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</si>
  <si>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</si>
  <si>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</si>
  <si>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</si>
  <si>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</si>
  <si>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</si>
  <si>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</si>
  <si>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</si>
  <si>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</si>
  <si>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</si>
  <si>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</si>
  <si>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</si>
  <si>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</si>
  <si>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</si>
  <si>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</si>
  <si>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</si>
  <si>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</si>
  <si>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</si>
  <si>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</si>
  <si>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</si>
  <si>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</si>
  <si>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</si>
  <si>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</si>
  <si>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</si>
  <si>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</si>
  <si>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</si>
  <si>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</si>
  <si>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</si>
  <si>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</si>
  <si>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</si>
  <si>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</si>
  <si>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</si>
  <si>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</si>
  <si>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</si>
  <si>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</si>
  <si>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</si>
  <si>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</si>
  <si>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</si>
  <si>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</si>
  <si>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</si>
  <si>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</si>
  <si>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</si>
  <si>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</si>
  <si>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</si>
  <si>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</si>
  <si>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</si>
  <si>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</si>
  <si>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</si>
  <si>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</si>
  <si>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</si>
  <si>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</si>
  <si>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</si>
  <si>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</si>
  <si>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</si>
  <si>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</si>
  <si>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</si>
  <si>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</si>
  <si>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</si>
  <si>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</si>
  <si>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</si>
  <si>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</si>
  <si>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</si>
  <si>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</si>
  <si>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</si>
  <si>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</si>
  <si>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</si>
  <si>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</si>
  <si>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</si>
  <si>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</si>
  <si>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</si>
  <si>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</si>
  <si>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</si>
  <si>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</si>
  <si>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</si>
  <si>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</si>
  <si>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</si>
  <si>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</si>
  <si>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</si>
  <si>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</si>
  <si>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</si>
  <si>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</si>
  <si>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</si>
  <si>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</si>
  <si>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</si>
  <si>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</si>
  <si>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</si>
  <si>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</si>
  <si>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</si>
  <si>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</si>
  <si>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</si>
  <si>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</si>
  <si>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</si>
  <si>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</si>
  <si>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</si>
  <si>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</si>
  <si>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</si>
  <si>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</si>
  <si>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</si>
  <si>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</si>
  <si>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</si>
  <si>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</si>
  <si>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</si>
  <si>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</si>
  <si>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</si>
  <si>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</si>
  <si>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</si>
  <si>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</si>
  <si>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</si>
  <si>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</si>
  <si>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</si>
  <si>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</si>
  <si>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</si>
  <si>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</si>
  <si>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</si>
  <si>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</si>
  <si>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</si>
  <si>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</si>
  <si>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</si>
  <si>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</si>
  <si>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</si>
  <si>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</si>
  <si>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</si>
  <si>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</si>
  <si>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</si>
  <si>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</si>
  <si>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</si>
  <si>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</si>
  <si>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</si>
  <si>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</si>
  <si>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</si>
  <si>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</si>
  <si>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</si>
  <si>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</si>
  <si>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</si>
  <si>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</si>
  <si>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</si>
  <si>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</si>
  <si>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</si>
  <si>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</si>
  <si>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</si>
  <si>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</si>
  <si>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</si>
  <si>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</si>
  <si>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</si>
  <si>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</si>
  <si>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</si>
  <si>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</si>
  <si>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</si>
  <si>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</si>
  <si>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</si>
  <si>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</si>
  <si>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</si>
  <si>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</si>
  <si>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</si>
  <si>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</si>
  <si>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</si>
  <si>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</si>
  <si>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</si>
  <si>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</si>
  <si>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</si>
  <si>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</si>
  <si>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</si>
  <si>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</si>
  <si>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</si>
  <si>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</si>
  <si>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</si>
  <si>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</si>
  <si>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</si>
  <si>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</si>
  <si>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</si>
  <si>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</si>
  <si>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</si>
  <si>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</si>
  <si>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</si>
  <si>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</si>
  <si>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</si>
  <si>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</si>
  <si>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</si>
  <si>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</si>
  <si>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</si>
  <si>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</si>
  <si>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</si>
  <si>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</si>
  <si>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</si>
  <si>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</si>
  <si>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</si>
  <si>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</si>
  <si>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</si>
  <si>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</si>
  <si>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</si>
  <si>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</si>
  <si>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</si>
  <si>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</si>
  <si>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</si>
  <si>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</si>
  <si>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</si>
  <si>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</si>
  <si>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</si>
  <si>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</si>
  <si>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</si>
  <si>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</si>
  <si>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</si>
  <si>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</si>
  <si>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</si>
  <si>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</si>
  <si>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</si>
  <si>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</si>
  <si>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</si>
  <si>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</si>
  <si>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</si>
  <si>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</si>
  <si>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</si>
  <si>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</si>
  <si>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</si>
  <si>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</si>
  <si>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</si>
  <si>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</si>
  <si>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</si>
  <si>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</si>
  <si>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</si>
  <si>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</si>
  <si>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</si>
  <si>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</si>
  <si>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</si>
  <si>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</si>
  <si>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</si>
  <si>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</si>
  <si>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</si>
  <si>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</si>
  <si>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</si>
  <si>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</si>
  <si>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</si>
  <si>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</si>
  <si>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</si>
  <si>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</si>
  <si>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</si>
  <si>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</si>
  <si>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</si>
  <si>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</si>
  <si>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</si>
  <si>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</si>
  <si>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</si>
  <si>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</si>
  <si>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</si>
  <si>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</si>
  <si>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</si>
  <si>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</si>
  <si>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</si>
  <si>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</si>
  <si>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</si>
  <si>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</si>
  <si>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</si>
  <si>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</si>
  <si>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</si>
  <si>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</si>
  <si>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</si>
  <si>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</si>
  <si>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</si>
  <si>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</si>
  <si>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</si>
  <si>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</si>
  <si>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</si>
  <si>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</si>
  <si>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</si>
  <si>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</si>
  <si>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</si>
  <si>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</si>
  <si>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</si>
  <si>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</si>
  <si>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</si>
  <si>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</si>
  <si>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</si>
  <si>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</si>
  <si>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</si>
  <si>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</si>
  <si>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</si>
  <si>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</si>
  <si>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</si>
  <si>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</si>
  <si>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</si>
  <si>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</si>
  <si>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</si>
  <si>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</si>
  <si>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</si>
  <si>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</si>
  <si>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</si>
  <si>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</si>
  <si>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</si>
  <si>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</si>
  <si>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</si>
  <si>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</si>
  <si>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</si>
  <si>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</si>
  <si>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</si>
  <si>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</si>
  <si>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</si>
  <si>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</si>
  <si>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</si>
  <si>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</si>
  <si>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</si>
  <si>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</si>
  <si>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</si>
  <si>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</si>
  <si>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</si>
  <si>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</si>
  <si>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</si>
  <si>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</si>
  <si>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</si>
  <si>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</si>
  <si>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</si>
  <si>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</si>
  <si>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</si>
  <si>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</si>
  <si>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</si>
  <si>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</si>
  <si>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</si>
  <si>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</si>
  <si>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</si>
  <si>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</si>
  <si>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</si>
  <si>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</si>
  <si>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</si>
  <si>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</si>
  <si>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</si>
  <si>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</si>
  <si>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</si>
  <si>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</si>
  <si>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</si>
  <si>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</si>
  <si>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</si>
  <si>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</si>
  <si>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</si>
  <si>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</si>
  <si>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</si>
  <si>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</si>
  <si>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</si>
  <si>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</si>
  <si>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</si>
  <si>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</si>
  <si>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</si>
  <si>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</si>
  <si>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</si>
  <si>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</si>
  <si>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</si>
  <si>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</si>
  <si>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</si>
  <si>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</si>
  <si>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</si>
  <si>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</si>
  <si>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</si>
  <si>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</si>
  <si>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</si>
  <si>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</si>
  <si>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</si>
  <si>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</si>
  <si>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</si>
  <si>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</si>
  <si>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</si>
  <si>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</si>
  <si>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</si>
  <si>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</si>
  <si>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</si>
  <si>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</si>
  <si>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</si>
  <si>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</si>
  <si>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</si>
  <si>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</si>
  <si>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</si>
  <si>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</si>
  <si>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</si>
  <si>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</si>
  <si>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</si>
  <si>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</si>
  <si>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</si>
  <si>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</si>
  <si>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</si>
  <si>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</si>
  <si>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</si>
  <si>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</si>
  <si>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</si>
  <si>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</si>
  <si>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</si>
  <si>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</si>
  <si>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</si>
  <si>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</si>
  <si>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</si>
  <si>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</si>
  <si>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</si>
  <si>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</si>
  <si>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</si>
  <si>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</si>
  <si>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</si>
  <si>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</si>
  <si>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</si>
  <si>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</si>
  <si>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</si>
  <si>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</si>
  <si>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</si>
  <si>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</si>
  <si>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</si>
  <si>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</si>
  <si>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</si>
  <si>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</si>
  <si>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</si>
  <si>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</si>
  <si>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</si>
  <si>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</si>
  <si>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</si>
  <si>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</si>
  <si>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</si>
  <si>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</si>
  <si>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</si>
  <si>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</si>
  <si>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</si>
  <si>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</si>
  <si>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</si>
  <si>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</si>
  <si>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</si>
  <si>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</si>
  <si>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</si>
  <si>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</si>
  <si>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</si>
  <si>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</si>
  <si>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</si>
  <si>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</si>
  <si>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</si>
  <si>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</si>
  <si>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</si>
  <si>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</si>
  <si>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</si>
  <si>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</si>
  <si>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</si>
  <si>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</si>
  <si>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</si>
  <si>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</si>
  <si>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</si>
  <si>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</si>
  <si>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</si>
  <si>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</si>
  <si>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</si>
  <si>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</si>
  <si>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</si>
  <si>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</si>
  <si>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</si>
  <si>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</si>
  <si>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</si>
  <si>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</si>
  <si>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</si>
  <si>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</si>
  <si>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</si>
  <si>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</si>
  <si>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</si>
  <si>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</si>
  <si>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</si>
  <si>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</si>
  <si>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</si>
  <si>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</si>
  <si>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</si>
  <si>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</si>
  <si>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</si>
  <si>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</si>
  <si>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</si>
  <si>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</si>
  <si>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</si>
  <si>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</si>
  <si>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</si>
  <si>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</si>
  <si>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</si>
  <si>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</si>
  <si>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</si>
  <si>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</si>
  <si>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</si>
  <si>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</si>
  <si>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</si>
  <si>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</si>
  <si>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</si>
  <si>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</si>
  <si>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</si>
  <si>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</si>
  <si>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</si>
  <si>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</si>
  <si>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</si>
  <si>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</si>
  <si>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</si>
  <si>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</si>
  <si>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</si>
  <si>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</si>
  <si>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</si>
  <si>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</si>
  <si>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</si>
  <si>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</si>
  <si>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</si>
  <si>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</si>
  <si>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</si>
  <si>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</si>
  <si>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</si>
  <si>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</si>
  <si>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</si>
  <si>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</si>
  <si>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</si>
  <si>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</si>
  <si>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</si>
  <si>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</si>
  <si>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</si>
  <si>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</si>
  <si>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</si>
  <si>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</si>
  <si>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</si>
  <si>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</si>
  <si>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</si>
  <si>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</si>
  <si>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</si>
  <si>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</si>
  <si>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</si>
  <si>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</si>
  <si>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</si>
  <si>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</si>
  <si>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</si>
  <si>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</si>
  <si>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</si>
  <si>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</si>
  <si>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</si>
  <si>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</si>
  <si>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</si>
  <si>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</si>
  <si>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</si>
  <si>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</si>
  <si>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</si>
  <si>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</si>
  <si>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</si>
  <si>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</si>
  <si>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</si>
  <si>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</si>
  <si>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</si>
  <si>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</si>
  <si>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</si>
  <si>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</si>
  <si>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</si>
  <si>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</si>
  <si>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</si>
  <si>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</si>
  <si>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</si>
  <si>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</si>
  <si>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</si>
  <si>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</si>
  <si>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</si>
  <si>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</si>
  <si>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</si>
  <si>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</si>
  <si>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</si>
  <si>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</si>
  <si>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</si>
  <si>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</si>
  <si>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</si>
  <si>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</si>
  <si>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</si>
  <si>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</si>
  <si>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</si>
  <si>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</si>
  <si>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</si>
  <si>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</si>
  <si>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</si>
  <si>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</si>
  <si>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</si>
  <si>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</si>
  <si>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</si>
  <si>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</si>
  <si>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</si>
  <si>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</si>
  <si>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</si>
  <si>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</si>
  <si>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</si>
  <si>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</si>
  <si>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</si>
  <si>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</si>
  <si>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</si>
  <si>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</si>
  <si>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</si>
  <si>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</si>
  <si>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</si>
  <si>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</si>
  <si>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</si>
  <si>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</si>
  <si>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</si>
  <si>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</si>
  <si>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</si>
  <si>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</si>
  <si>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</si>
  <si>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</si>
  <si>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</si>
  <si>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</si>
  <si>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</si>
  <si>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</si>
  <si>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</si>
  <si>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</si>
  <si>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</si>
  <si>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</si>
  <si>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</si>
  <si>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</si>
  <si>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</si>
  <si>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</si>
  <si>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</si>
  <si>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</si>
  <si>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</si>
  <si>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</si>
  <si>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</si>
  <si>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</si>
  <si>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</si>
  <si>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</si>
  <si>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</si>
  <si>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</si>
  <si>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</si>
  <si>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</si>
  <si>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</si>
  <si>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</si>
  <si>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</si>
  <si>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</si>
  <si>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</si>
  <si>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</si>
  <si>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</si>
  <si>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</si>
  <si>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</si>
  <si>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</si>
  <si>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</si>
  <si>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</si>
  <si>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</si>
  <si>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</si>
  <si>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</si>
  <si>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</si>
  <si>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</si>
  <si>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</si>
  <si>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</si>
  <si>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</si>
  <si>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</si>
  <si>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</si>
  <si>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</si>
  <si>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</si>
  <si>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</si>
  <si>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</si>
  <si>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</si>
  <si>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</si>
  <si>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</si>
  <si>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</si>
  <si>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</si>
  <si>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</si>
  <si>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</si>
  <si>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</si>
  <si>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</si>
  <si>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</si>
  <si>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</si>
  <si>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</si>
  <si>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</si>
  <si>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</si>
  <si>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</si>
  <si>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</si>
  <si>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</si>
  <si>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</si>
  <si>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</si>
  <si>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</si>
  <si>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</si>
  <si>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</si>
  <si>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</si>
  <si>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</si>
  <si>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</si>
  <si>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</si>
  <si>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</si>
  <si>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</si>
  <si>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</si>
  <si>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</si>
  <si>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</si>
  <si>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</si>
  <si>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</si>
  <si>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</si>
  <si>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</si>
  <si>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</si>
  <si>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</si>
  <si>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</si>
  <si>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</si>
  <si>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</si>
  <si>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</si>
  <si>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</si>
  <si>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</si>
  <si>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</si>
  <si>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</si>
  <si>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</si>
  <si>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</si>
  <si>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</si>
  <si>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</si>
  <si>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</si>
  <si>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</si>
  <si>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</si>
  <si>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</si>
  <si>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</si>
  <si>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</si>
  <si>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</si>
  <si>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</si>
  <si>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</si>
  <si>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</si>
  <si>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</si>
  <si>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</si>
  <si>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</si>
  <si>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</si>
  <si>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</si>
  <si>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</si>
  <si>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</si>
  <si>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</si>
  <si>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</si>
  <si>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</si>
  <si>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</si>
  <si>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</si>
  <si>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</si>
  <si>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</si>
  <si>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</si>
  <si>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</si>
  <si>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</si>
  <si>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</si>
  <si>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</si>
  <si>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</si>
  <si>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</si>
  <si>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</si>
  <si>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</si>
  <si>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</si>
  <si>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</si>
  <si>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</si>
  <si>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</si>
  <si>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</si>
  <si>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</si>
  <si>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</si>
  <si>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</si>
  <si>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</si>
  <si>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</si>
  <si>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</si>
  <si>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</si>
  <si>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</si>
  <si>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</si>
  <si>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</si>
  <si>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</si>
  <si>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</si>
  <si>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</si>
  <si>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</si>
  <si>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</si>
  <si>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</si>
  <si>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</si>
  <si>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</si>
  <si>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</si>
  <si>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</si>
  <si>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</si>
  <si>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</si>
  <si>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</si>
  <si>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</si>
  <si>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</si>
  <si>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</si>
  <si>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</si>
  <si>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</si>
  <si>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</si>
  <si>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</si>
  <si>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</si>
  <si>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</si>
  <si>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</si>
  <si>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</si>
  <si>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</si>
  <si>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</si>
  <si>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</si>
  <si>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</si>
  <si>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</si>
  <si>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</si>
  <si>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</si>
  <si>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</si>
  <si>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</si>
  <si>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</si>
  <si>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</si>
  <si>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</si>
  <si>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</si>
  <si>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</si>
  <si>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</si>
  <si>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</si>
  <si>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</si>
  <si>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</si>
  <si>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</si>
  <si>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</si>
  <si>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</si>
  <si>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</si>
  <si>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</si>
  <si>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</si>
  <si>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</si>
  <si>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</si>
  <si>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</si>
  <si>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</si>
  <si>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</si>
  <si>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</si>
  <si>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</si>
  <si>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</si>
  <si>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</si>
  <si>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</si>
  <si>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</si>
  <si>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</si>
  <si>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</si>
  <si>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</si>
  <si>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</si>
  <si>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</si>
  <si>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</si>
  <si>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</si>
  <si>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</si>
  <si>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</si>
  <si>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</si>
  <si>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</si>
  <si>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</si>
  <si>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</si>
  <si>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</si>
  <si>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</si>
  <si>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</si>
  <si>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</si>
  <si>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</si>
  <si>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</si>
  <si>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</si>
  <si>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</si>
  <si>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</si>
  <si>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</si>
  <si>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</si>
  <si>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</si>
  <si>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</si>
  <si>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</si>
  <si>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</si>
  <si>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</si>
  <si>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</si>
  <si>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</si>
  <si>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</si>
  <si>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</si>
  <si>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</si>
  <si>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</si>
  <si>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</si>
  <si>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</si>
  <si>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</si>
  <si>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</si>
  <si>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</si>
  <si>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</si>
  <si>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</si>
  <si>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</si>
  <si>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</si>
  <si>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</si>
  <si>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</si>
  <si>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</si>
  <si>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</si>
  <si>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</si>
  <si>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</si>
  <si>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</si>
  <si>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</si>
  <si>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</si>
  <si>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</si>
  <si>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</si>
  <si>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</si>
  <si>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</si>
  <si>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</si>
  <si>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</si>
  <si>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</si>
  <si>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</si>
  <si>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</si>
  <si>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</si>
  <si>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</si>
  <si>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</si>
  <si>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</si>
  <si>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</si>
  <si>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</si>
  <si>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</si>
  <si>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</si>
  <si>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</si>
  <si>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</si>
  <si>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</si>
  <si>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</si>
  <si>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</si>
  <si>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</si>
  <si>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</si>
  <si>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</si>
  <si>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</si>
  <si>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</si>
  <si>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</si>
  <si>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</si>
  <si>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</si>
  <si>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</si>
  <si>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</si>
  <si>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</si>
  <si>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</si>
  <si>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</si>
  <si>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</si>
  <si>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</si>
  <si>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</si>
  <si>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</si>
  <si>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</si>
  <si>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</si>
  <si>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</si>
  <si>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</si>
  <si>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</si>
  <si>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</si>
  <si>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</si>
  <si>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</si>
  <si>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</si>
  <si>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</si>
  <si>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</si>
  <si>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</si>
  <si>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</si>
  <si>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</si>
  <si>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</si>
  <si>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</si>
  <si>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</si>
  <si>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</si>
  <si>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</si>
  <si>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</si>
  <si>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</si>
  <si>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</si>
  <si>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</si>
  <si>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</si>
  <si>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</si>
  <si>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</si>
  <si>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</si>
  <si>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</si>
  <si>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</si>
  <si>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</si>
  <si>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</si>
  <si>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</si>
  <si>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</si>
  <si>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</si>
  <si>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</si>
  <si>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</si>
  <si>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</si>
  <si>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</si>
  <si>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</si>
  <si>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</si>
  <si>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</si>
  <si>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</si>
  <si>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</si>
  <si>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</si>
  <si>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</si>
  <si>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</si>
  <si>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</si>
  <si>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</si>
  <si>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</si>
  <si>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</si>
  <si>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</si>
  <si>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</si>
  <si>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</si>
  <si>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</si>
  <si>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</si>
  <si>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</si>
  <si>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</si>
  <si>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</si>
  <si>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</si>
  <si>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</si>
  <si>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</si>
  <si>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</si>
  <si>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</si>
  <si>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</si>
  <si>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</si>
  <si>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</si>
  <si>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</si>
  <si>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</si>
  <si>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</si>
  <si>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</si>
  <si>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</si>
  <si>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</si>
  <si>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</si>
  <si>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</si>
  <si>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</si>
  <si>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</si>
  <si>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</si>
  <si>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</si>
  <si>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</si>
  <si>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</si>
  <si>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</si>
  <si>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</si>
  <si>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</si>
  <si>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</si>
  <si>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</si>
  <si>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</si>
  <si>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</si>
  <si>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</si>
  <si>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</si>
  <si>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</si>
  <si>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</si>
  <si>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</si>
  <si>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</si>
  <si>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</si>
  <si>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</si>
  <si>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</si>
  <si>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</si>
  <si>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</si>
  <si>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</si>
  <si>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</si>
  <si>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</si>
  <si>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</si>
  <si>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</si>
  <si>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</si>
  <si>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</si>
  <si>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</si>
  <si>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</si>
  <si>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</si>
  <si>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</si>
  <si>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</si>
  <si>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</si>
  <si>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</si>
  <si>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</si>
  <si>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</si>
  <si>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</si>
  <si>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</si>
  <si>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</si>
  <si>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</si>
  <si>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</si>
  <si>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</si>
  <si>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</si>
  <si>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</si>
  <si>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</si>
  <si>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</si>
  <si>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</si>
  <si>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</si>
  <si>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</si>
  <si>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</si>
  <si>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</si>
  <si>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</si>
  <si>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</si>
  <si>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</si>
  <si>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</si>
  <si>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</si>
  <si>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</si>
  <si>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</si>
  <si>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</si>
  <si>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</si>
  <si>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</si>
  <si>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</si>
  <si>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</si>
  <si>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</si>
  <si>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</si>
  <si>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</si>
  <si>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</si>
  <si>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</si>
  <si>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</si>
  <si>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</si>
  <si>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</si>
  <si>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</si>
  <si>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</si>
  <si>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</si>
  <si>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</si>
  <si>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</si>
  <si>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</si>
  <si>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</si>
  <si>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</si>
  <si>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</si>
  <si>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</si>
  <si>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</si>
  <si>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</si>
  <si>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</si>
  <si>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</si>
  <si>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</si>
  <si>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</si>
  <si>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</si>
  <si>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</si>
  <si>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</si>
  <si>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</si>
  <si>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</si>
  <si>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</si>
  <si>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</si>
  <si>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</si>
  <si>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</si>
  <si>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</si>
  <si>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</si>
  <si>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</si>
  <si>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</si>
  <si>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</si>
  <si>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</si>
  <si>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</si>
  <si>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</si>
  <si>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</si>
  <si>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</si>
  <si>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</si>
  <si>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</si>
  <si>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</si>
  <si>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</si>
  <si>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</si>
  <si>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</si>
  <si>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</si>
  <si>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</si>
  <si>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</si>
  <si>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</si>
  <si>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</si>
  <si>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</si>
  <si>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</si>
  <si>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</si>
  <si>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</si>
  <si>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</si>
  <si>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</si>
  <si>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</si>
  <si>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</si>
  <si>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</si>
  <si>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</si>
  <si>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</si>
  <si>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</si>
  <si>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</si>
  <si>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</si>
  <si>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</si>
  <si>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</si>
  <si>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</si>
  <si>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</si>
  <si>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</si>
  <si>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</si>
  <si>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</si>
  <si>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</si>
  <si>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</si>
  <si>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</si>
  <si>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</si>
  <si>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</si>
  <si>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</si>
  <si>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</si>
  <si>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</si>
  <si>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</si>
  <si>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</si>
  <si>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</si>
  <si>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</si>
  <si>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</si>
  <si>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</si>
  <si>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</si>
  <si>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</si>
  <si>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</si>
  <si>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</si>
  <si>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</si>
  <si>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</si>
  <si>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</si>
  <si>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</si>
  <si>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</si>
  <si>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</si>
  <si>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</si>
  <si>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</si>
  <si>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</si>
  <si>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</si>
  <si>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</si>
  <si>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</si>
  <si>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</si>
  <si>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</si>
  <si>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</si>
  <si>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</si>
  <si>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</si>
  <si>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</si>
  <si>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</si>
  <si>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</si>
  <si>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</si>
  <si>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</si>
  <si>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</si>
  <si>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</si>
  <si>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</si>
  <si>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</si>
  <si>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</si>
  <si>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</si>
  <si>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</si>
  <si>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</si>
  <si>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</si>
  <si>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</si>
  <si>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</si>
  <si>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</si>
  <si>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</si>
  <si>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</si>
  <si>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</si>
  <si>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</si>
  <si>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</si>
  <si>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</si>
  <si>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</si>
  <si>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</si>
  <si>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</si>
  <si>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</si>
  <si>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</si>
  <si>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</si>
  <si>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</si>
  <si>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</si>
  <si>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</si>
  <si>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</si>
  <si>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</si>
  <si>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</si>
  <si>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</si>
  <si>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</si>
  <si>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</si>
  <si>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</si>
  <si>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</si>
  <si>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</si>
  <si>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</si>
  <si>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</si>
  <si>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</si>
  <si>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</si>
  <si>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</si>
  <si>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</si>
  <si>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</si>
  <si>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</si>
  <si>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</si>
  <si>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</si>
  <si>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</si>
  <si>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</si>
  <si>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</si>
  <si>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</si>
  <si>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</si>
  <si>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</si>
  <si>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</si>
  <si>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</si>
  <si>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</si>
  <si>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</si>
  <si>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</si>
  <si>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</si>
  <si>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</si>
  <si>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</si>
  <si>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</si>
  <si>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</si>
  <si>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</si>
  <si>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</si>
  <si>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</si>
  <si>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</si>
  <si>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</si>
  <si>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</si>
  <si>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</si>
  <si>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</si>
  <si>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</si>
  <si>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</si>
  <si>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</si>
  <si>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</si>
  <si>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</si>
  <si>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</si>
  <si>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</si>
  <si>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</si>
  <si>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</si>
  <si>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</si>
  <si>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</si>
  <si>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</si>
  <si>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</si>
  <si>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</si>
  <si>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</si>
  <si>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</si>
  <si>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</si>
  <si>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</si>
  <si>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</si>
  <si>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</si>
  <si>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</si>
  <si>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</si>
  <si>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</si>
  <si>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</si>
  <si>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</si>
  <si>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</si>
  <si>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</si>
  <si>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</si>
  <si>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</si>
  <si>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</si>
  <si>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</si>
  <si>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</si>
  <si>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</si>
  <si>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</si>
  <si>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</si>
  <si>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</si>
  <si>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</si>
  <si>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</si>
  <si>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</si>
  <si>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</si>
  <si>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</si>
  <si>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</si>
  <si>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</si>
  <si>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</si>
  <si>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</si>
  <si>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</si>
  <si>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</si>
  <si>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</si>
  <si>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</si>
  <si>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</si>
  <si>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</si>
  <si>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</si>
  <si>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</si>
  <si>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</si>
  <si>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</si>
  <si>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</si>
  <si>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</si>
  <si>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</si>
  <si>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</si>
  <si>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</si>
  <si>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</si>
  <si>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</si>
  <si>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</si>
  <si>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</si>
  <si>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</si>
  <si>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</si>
  <si>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</si>
  <si>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</si>
  <si>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</si>
  <si>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</si>
  <si>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</si>
  <si>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</si>
  <si>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</si>
  <si>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</si>
  <si>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</si>
  <si>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</si>
  <si>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</si>
  <si>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</si>
  <si>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</si>
  <si>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</si>
  <si>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</si>
  <si>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</si>
  <si>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</si>
  <si>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</si>
  <si>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</si>
  <si>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</si>
  <si>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</si>
  <si>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</si>
  <si>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</si>
  <si>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</si>
  <si>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</si>
  <si>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</si>
  <si>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</si>
  <si>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</si>
  <si>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</si>
  <si>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</si>
  <si>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</si>
  <si>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</si>
  <si>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</si>
  <si>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</si>
  <si>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</si>
  <si>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</si>
  <si>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</si>
  <si>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</si>
  <si>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</si>
  <si>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</si>
  <si>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</si>
  <si>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</si>
  <si>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</si>
  <si>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</si>
  <si>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</si>
  <si>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</si>
  <si>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</si>
  <si>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</si>
  <si>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</si>
  <si>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</si>
  <si>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</si>
  <si>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</si>
  <si>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</si>
  <si>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</si>
  <si>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</si>
  <si>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</si>
  <si>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</si>
  <si>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</si>
  <si>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</si>
  <si>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</si>
  <si>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</si>
  <si>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</si>
  <si>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</si>
  <si>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</si>
  <si>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</si>
  <si>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</si>
  <si>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</si>
  <si>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</si>
  <si>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</si>
  <si>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</si>
  <si>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</si>
  <si>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</si>
  <si>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</si>
  <si>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</si>
  <si>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</si>
  <si>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</si>
  <si>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</si>
  <si>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</si>
  <si>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</si>
  <si>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</si>
  <si>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</si>
  <si>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</si>
  <si>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</si>
  <si>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</si>
  <si>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</si>
  <si>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</si>
  <si>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</si>
  <si>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</si>
  <si>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</si>
  <si>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</si>
  <si>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</si>
  <si>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</si>
  <si>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</si>
  <si>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</si>
  <si>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</si>
  <si>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</si>
  <si>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</si>
  <si>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</si>
  <si>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</si>
  <si>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</si>
  <si>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</si>
  <si>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</si>
  <si>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</si>
  <si>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</si>
  <si>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</si>
  <si>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</si>
  <si>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</si>
  <si>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</si>
  <si>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</si>
  <si>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</si>
  <si>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</si>
  <si>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</si>
  <si>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</si>
  <si>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</si>
  <si>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</si>
  <si>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</si>
  <si>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</si>
  <si>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</si>
  <si>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</si>
  <si>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</si>
  <si>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</si>
  <si>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</si>
  <si>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</si>
  <si>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</si>
  <si>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</si>
  <si>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</si>
  <si>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</si>
  <si>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</si>
  <si>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</si>
  <si>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</si>
  <si>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</si>
  <si>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</si>
  <si>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</si>
  <si>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</si>
  <si>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</si>
  <si>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</si>
  <si>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</si>
  <si>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</si>
  <si>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</si>
  <si>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</si>
  <si>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</si>
  <si>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</si>
  <si>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</si>
  <si>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</si>
  <si>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</si>
  <si>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</si>
  <si>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</si>
  <si>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</si>
  <si>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</si>
  <si>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</si>
  <si>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</si>
  <si>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</si>
  <si>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</si>
  <si>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</si>
  <si>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</si>
  <si>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</si>
  <si>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</si>
  <si>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</si>
  <si>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</si>
  <si>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</si>
  <si>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</si>
  <si>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</si>
  <si>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</si>
  <si>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</si>
  <si>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</si>
  <si>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</si>
  <si>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</si>
  <si>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</si>
  <si>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</si>
  <si>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</si>
  <si>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</si>
  <si>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</si>
  <si>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</si>
  <si>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</si>
  <si>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</si>
  <si>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</si>
  <si>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</si>
  <si>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</si>
  <si>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</si>
  <si>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</si>
  <si>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</si>
  <si>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</si>
  <si>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</si>
  <si>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</si>
  <si>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</si>
  <si>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</si>
  <si>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</si>
  <si>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</si>
  <si>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</si>
  <si>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</si>
  <si>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</si>
  <si>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</si>
  <si>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</si>
  <si>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</si>
  <si>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</si>
  <si>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</si>
  <si>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</si>
  <si>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</si>
  <si>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</si>
  <si>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</si>
  <si>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</si>
  <si>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</si>
  <si>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</si>
  <si>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</si>
  <si>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</si>
  <si>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</si>
  <si>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</si>
  <si>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</si>
  <si>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</si>
  <si>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</si>
  <si>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</si>
  <si>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</si>
  <si>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</si>
  <si>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</si>
  <si>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</si>
  <si>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</si>
  <si>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</si>
  <si>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</si>
  <si>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</si>
  <si>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</si>
  <si>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</si>
  <si>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</si>
  <si>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</si>
  <si>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</si>
  <si>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</si>
  <si>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</si>
  <si>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</si>
  <si>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</si>
  <si>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</si>
  <si>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</si>
  <si>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</si>
  <si>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</si>
  <si>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</si>
  <si>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</si>
  <si>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</si>
  <si>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</si>
  <si>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</si>
  <si>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</si>
  <si>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</si>
  <si>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</si>
  <si>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</si>
  <si>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</si>
  <si>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</si>
  <si>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</si>
  <si>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</si>
  <si>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</si>
  <si>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</si>
  <si>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</si>
  <si>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</si>
  <si>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</si>
  <si>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</si>
  <si>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</si>
  <si>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</si>
  <si>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</si>
  <si>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</si>
  <si>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</si>
  <si>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</si>
  <si>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</si>
  <si>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</si>
  <si>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</si>
  <si>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</si>
  <si>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</si>
  <si>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</si>
  <si>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</si>
  <si>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</si>
  <si>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</si>
  <si>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</si>
  <si>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</si>
  <si>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</si>
  <si>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</si>
  <si>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</si>
  <si>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</si>
  <si>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</si>
  <si>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</si>
  <si>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</si>
  <si>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</si>
  <si>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</si>
  <si>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</si>
  <si>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</si>
  <si>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</si>
  <si>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</si>
  <si>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</si>
  <si>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</si>
  <si>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</si>
  <si>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</si>
  <si>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</si>
  <si>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</si>
  <si>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</si>
  <si>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</si>
  <si>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</si>
  <si>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</si>
  <si>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</si>
  <si>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</si>
  <si>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</si>
  <si>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</si>
  <si>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</si>
  <si>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</si>
  <si>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</si>
  <si>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</si>
  <si>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</si>
  <si>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</si>
  <si>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</si>
  <si>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</si>
  <si>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</si>
  <si>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</si>
  <si>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</si>
  <si>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</si>
  <si>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</si>
  <si>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</si>
  <si>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</si>
  <si>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</si>
  <si>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</si>
  <si>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</si>
  <si>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</si>
  <si>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</si>
  <si>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</si>
  <si>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</si>
  <si>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</si>
  <si>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</si>
  <si>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</si>
  <si>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</si>
  <si>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</si>
  <si>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</si>
  <si>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</si>
  <si>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</si>
  <si>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</si>
  <si>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</si>
  <si>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</si>
  <si>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</si>
  <si>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</si>
  <si>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</si>
  <si>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</si>
  <si>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</si>
  <si>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</si>
  <si>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</si>
  <si>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</si>
  <si>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</si>
  <si>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</si>
  <si>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</si>
  <si>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</si>
  <si>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</si>
  <si>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</si>
  <si>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</si>
  <si>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</si>
  <si>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</si>
  <si>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</si>
  <si>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</si>
  <si>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</si>
  <si>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</si>
  <si>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</si>
  <si>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</si>
  <si>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</si>
  <si>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</si>
  <si>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</si>
  <si>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</si>
  <si>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</si>
  <si>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</si>
  <si>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</si>
  <si>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</si>
  <si>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</si>
  <si>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</si>
  <si>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</si>
  <si>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</si>
  <si>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</si>
  <si>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</si>
  <si>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</si>
  <si>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</si>
  <si>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</si>
  <si>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</si>
  <si>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</si>
  <si>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</si>
  <si>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</si>
  <si>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</si>
  <si>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</si>
  <si>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</si>
  <si>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</si>
  <si>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</si>
  <si>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</si>
  <si>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</si>
  <si>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</si>
  <si>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</si>
  <si>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</si>
  <si>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</si>
  <si>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</si>
  <si>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</si>
  <si>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</si>
  <si>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</si>
  <si>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</si>
  <si>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</si>
  <si>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</si>
  <si>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</si>
  <si>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</si>
  <si>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</si>
  <si>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</si>
  <si>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</si>
  <si>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</si>
  <si>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</si>
  <si>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</si>
  <si>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</si>
  <si>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</si>
  <si>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</si>
  <si>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</si>
  <si>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</si>
  <si>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</si>
  <si>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</si>
  <si>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</si>
  <si>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</si>
  <si>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</si>
  <si>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</si>
  <si>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</si>
  <si>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</si>
  <si>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</si>
  <si>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</si>
  <si>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</si>
  <si>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</si>
  <si>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</si>
  <si>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</si>
  <si>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</si>
  <si>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</si>
  <si>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</si>
  <si>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</si>
  <si>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</si>
  <si>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</si>
  <si>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</si>
  <si>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</si>
  <si>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</si>
  <si>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</si>
  <si>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</si>
  <si>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</si>
  <si>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</si>
  <si>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</si>
  <si>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</si>
  <si>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</si>
  <si>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</si>
  <si>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</si>
  <si>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</si>
  <si>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</si>
  <si>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</si>
  <si>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</si>
  <si>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</si>
  <si>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</si>
  <si>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</si>
  <si>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</si>
  <si>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</si>
  <si>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</si>
  <si>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</si>
  <si>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</si>
  <si>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</si>
  <si>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</si>
  <si>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</si>
  <si>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</si>
  <si>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</si>
  <si>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</si>
  <si>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</si>
  <si>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</si>
  <si>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</si>
  <si>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</si>
  <si>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</si>
  <si>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</si>
  <si>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</si>
  <si>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</si>
  <si>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</si>
  <si>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</si>
  <si>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</si>
  <si>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</si>
  <si>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</si>
  <si>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</si>
  <si>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</si>
  <si>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</si>
  <si>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</si>
  <si>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</si>
  <si>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</si>
  <si>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</si>
  <si>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</si>
  <si>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</si>
  <si>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</si>
  <si>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</si>
  <si>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</si>
  <si>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</si>
  <si>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</si>
  <si>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</si>
  <si>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</si>
  <si>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</si>
  <si>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</si>
  <si>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</si>
  <si>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</si>
  <si>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</si>
  <si>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</si>
  <si>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</si>
  <si>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</si>
  <si>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</si>
  <si>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</si>
  <si>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</si>
  <si>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</si>
  <si>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</si>
  <si>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</si>
  <si>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</si>
  <si>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</si>
  <si>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</si>
  <si>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</si>
  <si>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</si>
  <si>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</si>
  <si>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</si>
  <si>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</si>
  <si>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</si>
  <si>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</si>
  <si>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</si>
  <si>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</si>
  <si>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</si>
  <si>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</si>
  <si>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</si>
  <si>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</si>
  <si>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</si>
  <si>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</si>
  <si>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</si>
  <si>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</si>
  <si>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</si>
  <si>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</si>
  <si>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</si>
  <si>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</si>
  <si>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</si>
  <si>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</si>
  <si>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</si>
  <si>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</si>
  <si>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</si>
  <si>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</si>
  <si>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</si>
  <si>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</si>
  <si>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</si>
  <si>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</si>
  <si>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</si>
  <si>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</si>
  <si>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</si>
  <si>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</si>
  <si>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</si>
  <si>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</si>
  <si>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</si>
  <si>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</si>
  <si>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</si>
  <si>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</si>
  <si>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</si>
  <si>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</si>
  <si>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</si>
  <si>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</si>
  <si>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</si>
  <si>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</si>
  <si>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</si>
  <si>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</si>
  <si>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</si>
  <si>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</si>
  <si>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</si>
  <si>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</si>
  <si>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</si>
  <si>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</si>
  <si>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</si>
  <si>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</si>
  <si>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</si>
  <si>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</si>
  <si>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</si>
  <si>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</si>
  <si>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</si>
  <si>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</si>
  <si>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</si>
  <si>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</si>
  <si>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</si>
  <si>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</si>
  <si>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</si>
  <si>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</si>
  <si>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</si>
  <si>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</si>
  <si>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</si>
  <si>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</si>
  <si>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</si>
  <si>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</si>
  <si>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</si>
  <si>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</si>
  <si>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</si>
  <si>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</si>
  <si>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</si>
  <si>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</si>
  <si>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</si>
  <si>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</si>
  <si>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</si>
  <si>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</si>
  <si>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</si>
  <si>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</si>
  <si>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</si>
  <si>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</si>
  <si>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</si>
  <si>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</si>
  <si>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</si>
  <si>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</si>
  <si>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</si>
  <si>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</si>
  <si>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</si>
  <si>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</si>
  <si>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</si>
  <si>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</si>
  <si>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</si>
  <si>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</si>
  <si>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</si>
  <si>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</si>
  <si>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</si>
  <si>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</si>
  <si>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</si>
  <si>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</si>
  <si>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</si>
  <si>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</si>
  <si>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</si>
  <si>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</si>
  <si>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</si>
  <si>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</si>
  <si>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</si>
  <si>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</si>
  <si>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</si>
  <si>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</si>
  <si>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</si>
  <si>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</si>
  <si>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</si>
  <si>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</si>
  <si>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</si>
  <si>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</si>
  <si>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</si>
  <si>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</si>
  <si>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</si>
  <si>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</si>
  <si>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</si>
  <si>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</si>
  <si>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</si>
  <si>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</si>
  <si>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</si>
  <si>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</si>
  <si>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</si>
  <si>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</si>
  <si>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</si>
  <si>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</si>
  <si>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</si>
  <si>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</si>
  <si>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</si>
  <si>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</si>
  <si>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</si>
  <si>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</si>
  <si>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</si>
  <si>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</si>
  <si>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</si>
  <si>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</si>
  <si>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</si>
  <si>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</si>
  <si>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</si>
  <si>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</si>
  <si>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</si>
  <si>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</si>
  <si>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</si>
  <si>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</si>
  <si>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</si>
  <si>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</si>
  <si>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</si>
  <si>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</si>
  <si>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</si>
  <si>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</si>
  <si>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</si>
  <si>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</si>
  <si>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</si>
  <si>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</si>
  <si>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</si>
  <si>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</si>
  <si>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</si>
  <si>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</si>
  <si>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</si>
  <si>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</si>
  <si>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</si>
  <si>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</si>
  <si>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</si>
  <si>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</si>
  <si>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</si>
  <si>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</si>
  <si>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</si>
  <si>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</si>
  <si>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</si>
  <si>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</si>
  <si>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</si>
  <si>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</si>
  <si>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</si>
  <si>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</si>
  <si>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</si>
  <si>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</si>
  <si>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</si>
  <si>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</si>
  <si>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</si>
  <si>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</si>
  <si>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</si>
  <si>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</si>
  <si>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</si>
  <si>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</si>
  <si>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</si>
  <si>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</si>
  <si>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</si>
  <si>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</si>
  <si>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</si>
  <si>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</si>
  <si>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</si>
  <si>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</si>
  <si>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</si>
  <si>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</si>
  <si>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</si>
  <si>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</si>
  <si>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</si>
  <si>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</si>
  <si>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</si>
  <si>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</si>
  <si>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</si>
  <si>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</si>
  <si>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</si>
  <si>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</si>
  <si>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</si>
  <si>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</si>
  <si>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</si>
  <si>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</si>
  <si>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</si>
  <si>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</si>
  <si>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</si>
  <si>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</si>
  <si>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</si>
  <si>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</si>
  <si>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</si>
  <si>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</si>
  <si>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</si>
  <si>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</si>
  <si>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</si>
  <si>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</si>
  <si>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</si>
  <si>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</si>
  <si>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</si>
  <si>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</si>
  <si>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</si>
  <si>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</si>
  <si>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</si>
  <si>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</si>
  <si>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</si>
  <si>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</si>
  <si>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</si>
  <si>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</si>
  <si>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</si>
  <si>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</si>
  <si>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</si>
  <si>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</si>
  <si>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</si>
  <si>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</si>
  <si>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</si>
  <si>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</si>
  <si>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</si>
  <si>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</si>
  <si>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</si>
  <si>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</si>
  <si>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</si>
  <si>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</si>
  <si>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</si>
  <si>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</si>
  <si>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</si>
  <si>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</si>
  <si>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</si>
  <si>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</si>
  <si>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</si>
  <si>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</si>
  <si>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</si>
  <si>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</si>
  <si>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</si>
  <si>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</si>
  <si>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</si>
  <si>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</si>
  <si>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</si>
  <si>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</si>
  <si>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</si>
  <si>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</si>
  <si>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</si>
  <si>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</si>
  <si>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</si>
  <si>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</si>
  <si>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</si>
  <si>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</si>
  <si>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</si>
  <si>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</si>
  <si>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</si>
  <si>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</si>
  <si>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</si>
  <si>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</si>
  <si>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</si>
  <si>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</si>
  <si>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</si>
  <si>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</si>
  <si>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</si>
  <si>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</si>
  <si>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</si>
  <si>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</si>
  <si>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</si>
  <si>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</si>
  <si>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</si>
  <si>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</si>
  <si>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</si>
  <si>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</si>
  <si>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</si>
  <si>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</si>
  <si>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</si>
  <si>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</si>
  <si>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</si>
  <si>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</si>
  <si>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</si>
  <si>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</si>
  <si>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</si>
  <si>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</si>
  <si>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</si>
  <si>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</si>
  <si>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</si>
  <si>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</si>
  <si>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</si>
  <si>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</si>
  <si>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</si>
  <si>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</si>
  <si>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</si>
  <si>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</si>
  <si>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</si>
  <si>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</si>
  <si>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</si>
  <si>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</si>
  <si>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</si>
  <si>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</si>
  <si>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</si>
  <si>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</si>
  <si>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</si>
  <si>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</si>
  <si>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</si>
  <si>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</si>
  <si>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</si>
  <si>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</si>
  <si>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</si>
  <si>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</si>
  <si>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</si>
  <si>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</si>
  <si>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</si>
  <si>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</si>
  <si>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</si>
  <si>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</si>
  <si>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</si>
  <si>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</si>
  <si>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</si>
  <si>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</si>
  <si>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</si>
  <si>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</si>
  <si>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</si>
  <si>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</si>
  <si>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</si>
  <si>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</si>
  <si>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</si>
  <si>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</si>
  <si>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</si>
  <si>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</si>
  <si>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</si>
  <si>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</si>
  <si>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</si>
  <si>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</si>
  <si>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</si>
  <si>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</si>
  <si>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</si>
  <si>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</si>
  <si>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</si>
  <si>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</si>
  <si>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</si>
  <si>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</si>
  <si>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</si>
  <si>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</si>
  <si>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</si>
  <si>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</si>
  <si>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</si>
  <si>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</si>
  <si>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</si>
  <si>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</si>
  <si>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</si>
  <si>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</si>
  <si>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</si>
  <si>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</si>
  <si>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</si>
  <si>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</si>
  <si>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</si>
  <si>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</si>
  <si>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</si>
  <si>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</si>
  <si>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</si>
  <si>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</si>
  <si>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</si>
  <si>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</si>
  <si>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</si>
  <si>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</si>
  <si>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</si>
  <si>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</si>
  <si>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</si>
  <si>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</si>
  <si>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</si>
  <si>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</si>
  <si>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</si>
  <si>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</si>
  <si>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</si>
  <si>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</si>
  <si>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</si>
  <si>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</si>
  <si>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</si>
  <si>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</si>
  <si>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</si>
  <si>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</si>
  <si>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</si>
  <si>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</si>
  <si>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</si>
  <si>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</si>
  <si>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</si>
  <si>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</si>
  <si>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</si>
  <si>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</si>
  <si>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</si>
  <si>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</si>
  <si>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</si>
  <si>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</si>
  <si>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</si>
  <si>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</si>
  <si>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</si>
  <si>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</si>
  <si>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</si>
  <si>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</si>
  <si>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</si>
  <si>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</si>
  <si>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</si>
  <si>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</si>
  <si>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</si>
  <si>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</si>
  <si>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</si>
  <si>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</si>
  <si>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</si>
  <si>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</si>
  <si>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</si>
  <si>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</si>
  <si>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</si>
  <si>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</si>
  <si>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</si>
  <si>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</si>
  <si>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</si>
  <si>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</si>
  <si>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</si>
  <si>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</si>
  <si>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</si>
  <si>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</si>
  <si>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</si>
  <si>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</si>
  <si>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</si>
  <si>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</si>
  <si>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</si>
  <si>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</si>
  <si>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</si>
  <si>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</si>
  <si>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</si>
  <si>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</si>
  <si>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</si>
  <si>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</si>
  <si>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</si>
  <si>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</si>
  <si>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</si>
  <si>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</si>
  <si>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</si>
  <si>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</si>
  <si>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</si>
  <si>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</si>
  <si>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</si>
  <si>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</si>
  <si>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</si>
  <si>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</si>
  <si>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</si>
  <si>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</si>
  <si>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</si>
  <si>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</si>
  <si>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</si>
  <si>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</si>
  <si>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</si>
  <si>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</si>
  <si>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</si>
  <si>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</si>
  <si>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</si>
  <si>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</si>
  <si>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</si>
  <si>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</si>
  <si>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</si>
  <si>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</si>
  <si>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</si>
  <si>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</si>
  <si>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</si>
  <si>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</si>
  <si>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</si>
  <si>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</si>
  <si>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</si>
  <si>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</si>
  <si>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</si>
  <si>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</si>
  <si>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</si>
  <si>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</si>
  <si>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</si>
  <si>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</si>
  <si>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</si>
  <si>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</si>
  <si>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</si>
  <si>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</si>
  <si>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</si>
  <si>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</si>
  <si>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</si>
  <si>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</si>
  <si>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</si>
  <si>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</si>
  <si>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</si>
  <si>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</si>
  <si>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</si>
  <si>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</si>
  <si>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</si>
  <si>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</si>
  <si>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</si>
  <si>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</si>
  <si>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</si>
  <si>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</si>
  <si>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</si>
  <si>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</si>
  <si>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</si>
  <si>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</si>
  <si>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</si>
  <si>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</si>
  <si>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</si>
  <si>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</si>
  <si>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</si>
  <si>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</si>
  <si>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</si>
  <si>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</si>
  <si>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</si>
  <si>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</si>
  <si>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</si>
  <si>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</si>
  <si>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</si>
  <si>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</si>
  <si>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</si>
  <si>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</si>
  <si>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</si>
  <si>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</si>
  <si>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</si>
  <si>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</si>
  <si>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</si>
  <si>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</si>
  <si>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</si>
  <si>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</si>
  <si>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</si>
  <si>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</si>
  <si>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</si>
  <si>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</si>
  <si>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</si>
  <si>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</si>
  <si>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</si>
  <si>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</si>
  <si>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</si>
  <si>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</si>
  <si>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</si>
  <si>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</si>
  <si>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</si>
  <si>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</si>
  <si>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</si>
  <si>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</si>
  <si>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</si>
  <si>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</si>
  <si>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</si>
  <si>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</si>
  <si>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</si>
  <si>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</si>
  <si>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</si>
  <si>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</si>
  <si>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</si>
  <si>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</si>
  <si>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</si>
  <si>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</si>
  <si>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</si>
  <si>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</si>
  <si>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</si>
  <si>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</si>
  <si>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</si>
  <si>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</si>
  <si>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</si>
  <si>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</si>
  <si>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</si>
  <si>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</si>
  <si>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</si>
  <si>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</si>
  <si>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</si>
  <si>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</si>
  <si>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</si>
  <si>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</si>
  <si>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</si>
  <si>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</si>
  <si>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</si>
  <si>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</si>
  <si>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</si>
  <si>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</si>
  <si>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</si>
  <si>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</si>
  <si>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</si>
  <si>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</si>
  <si>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</si>
  <si>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</si>
  <si>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</si>
  <si>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</si>
  <si>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</si>
  <si>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</si>
  <si>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</si>
  <si>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</si>
  <si>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</si>
  <si>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</si>
  <si>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</si>
  <si>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</si>
  <si>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</si>
  <si>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</si>
  <si>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</si>
  <si>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</si>
  <si>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</si>
  <si>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</si>
  <si>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</si>
  <si>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</si>
  <si>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</si>
  <si>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</si>
  <si>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</si>
  <si>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</si>
  <si>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</si>
  <si>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</si>
  <si>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</si>
  <si>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</si>
  <si>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</si>
  <si>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</si>
  <si>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</si>
  <si>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</si>
  <si>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</si>
  <si>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</si>
  <si>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</si>
  <si>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</si>
  <si>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</si>
  <si>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</si>
  <si>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</si>
  <si>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</si>
  <si>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</si>
  <si>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</si>
  <si>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</si>
  <si>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</si>
  <si>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</si>
  <si>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</si>
  <si>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</si>
  <si>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</si>
  <si>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</si>
  <si>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</si>
  <si>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</si>
  <si>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</si>
  <si>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</si>
  <si>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</si>
  <si>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</si>
  <si>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</si>
  <si>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</si>
  <si>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</si>
  <si>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</si>
  <si>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</si>
  <si>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</si>
  <si>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</si>
  <si>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</si>
  <si>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</si>
  <si>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</si>
  <si>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</si>
  <si>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</si>
  <si>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</si>
  <si>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</si>
  <si>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</si>
  <si>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</si>
  <si>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</si>
  <si>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</si>
  <si>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</si>
  <si>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</si>
  <si>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</si>
  <si>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</si>
  <si>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</si>
  <si>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</si>
  <si>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</si>
  <si>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</si>
  <si>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</si>
  <si>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</si>
  <si>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</si>
  <si>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</si>
  <si>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</si>
  <si>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</si>
  <si>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</si>
  <si>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</si>
  <si>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</si>
  <si>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</si>
  <si>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</si>
  <si>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</si>
  <si>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</si>
  <si>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</si>
  <si>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</si>
  <si>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</si>
  <si>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</si>
  <si>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</si>
  <si>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</si>
  <si>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</si>
  <si>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</si>
  <si>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</si>
  <si>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</si>
  <si>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</si>
  <si>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</si>
  <si>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</si>
  <si>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</si>
  <si>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</si>
  <si>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</si>
  <si>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</si>
  <si>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</si>
  <si>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</si>
  <si>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</si>
  <si>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</si>
  <si>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</si>
  <si>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</si>
  <si>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</si>
  <si>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</si>
  <si>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</si>
  <si>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</si>
  <si>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</si>
  <si>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</si>
  <si>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</si>
  <si>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</si>
  <si>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</si>
  <si>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</si>
  <si>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</si>
  <si>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</si>
  <si>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</si>
  <si>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</si>
  <si>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</si>
  <si>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</si>
  <si>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</si>
  <si>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</si>
  <si>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</si>
  <si>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</si>
  <si>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</si>
  <si>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</si>
  <si>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</si>
  <si>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</si>
  <si>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</si>
  <si>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</si>
  <si>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</si>
  <si>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</si>
  <si>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</si>
  <si>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</si>
  <si>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</si>
  <si>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</si>
  <si>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</si>
  <si>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</si>
  <si>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</si>
  <si>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</si>
  <si>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</si>
  <si>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</si>
  <si>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</si>
  <si>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</si>
  <si>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</si>
  <si>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</si>
  <si>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</si>
  <si>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</si>
  <si>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</si>
  <si>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</si>
  <si>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</si>
  <si>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</si>
  <si>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</si>
  <si>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</si>
  <si>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</si>
  <si>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</si>
  <si>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</si>
  <si>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</si>
  <si>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</si>
  <si>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</si>
  <si>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</si>
  <si>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</si>
  <si>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</si>
  <si>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</si>
  <si>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</si>
  <si>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</si>
  <si>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</si>
  <si>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</si>
  <si>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</si>
  <si>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</si>
  <si>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</si>
  <si>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</si>
  <si>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</si>
  <si>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</si>
  <si>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</si>
  <si>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</si>
  <si>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</si>
  <si>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</si>
  <si>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</si>
  <si>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</si>
  <si>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</si>
  <si>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</si>
  <si>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</si>
  <si>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</si>
  <si>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</si>
  <si>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</si>
  <si>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</si>
  <si>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</si>
  <si>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</si>
  <si>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</si>
  <si>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</si>
  <si>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</si>
  <si>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</si>
  <si>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</si>
  <si>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</si>
  <si>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</si>
  <si>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</si>
  <si>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</si>
  <si>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</si>
  <si>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</si>
  <si>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</si>
  <si>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</si>
  <si>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</si>
  <si>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</si>
  <si>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</si>
  <si>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</si>
  <si>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</si>
  <si>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</si>
  <si>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</si>
  <si>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</si>
  <si>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</si>
  <si>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</si>
  <si>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</si>
  <si>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</si>
  <si>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</si>
  <si>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</si>
  <si>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</si>
  <si>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</si>
  <si>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</si>
  <si>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</si>
  <si>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</si>
  <si>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</si>
  <si>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</si>
  <si>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</si>
  <si>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</si>
  <si>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</si>
  <si>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</si>
  <si>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</si>
  <si>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</si>
  <si>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</si>
  <si>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</si>
  <si>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</si>
  <si>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</si>
  <si>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</si>
  <si>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</si>
  <si>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</si>
  <si>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</si>
  <si>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</si>
  <si>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</si>
  <si>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</si>
  <si>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</si>
  <si>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</si>
  <si>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</si>
  <si>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</si>
  <si>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</si>
  <si>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</si>
  <si>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</si>
  <si>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</si>
  <si>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</si>
  <si>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</si>
  <si>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</si>
  <si>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</si>
  <si>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</si>
  <si>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</si>
  <si>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</si>
  <si>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</si>
  <si>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</si>
  <si>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</si>
  <si>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</si>
  <si>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</si>
  <si>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</si>
  <si>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</si>
  <si>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</si>
  <si>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</si>
  <si>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</si>
  <si>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</si>
  <si>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</si>
  <si>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</si>
  <si>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</si>
  <si>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</si>
  <si>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</si>
  <si>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</si>
  <si>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</si>
  <si>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</si>
  <si>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</si>
  <si>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</si>
  <si>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</si>
  <si>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</si>
  <si>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</si>
  <si>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</si>
  <si>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</si>
  <si>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</si>
  <si>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</si>
  <si>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</si>
  <si>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</si>
  <si>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</si>
  <si>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</si>
  <si>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</si>
  <si>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</si>
  <si>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</si>
  <si>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</si>
  <si>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</si>
  <si>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</si>
  <si>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</si>
  <si>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</si>
  <si>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</si>
  <si>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</si>
  <si>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</si>
  <si>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</si>
  <si>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</si>
  <si>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</si>
  <si>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</si>
  <si>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</si>
  <si>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</si>
  <si>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</si>
  <si>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</si>
  <si>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</si>
  <si>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</si>
  <si>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</si>
  <si>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</si>
  <si>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</si>
  <si>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</si>
  <si>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</si>
  <si>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</si>
  <si>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</si>
  <si>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</si>
  <si>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</si>
  <si>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</si>
  <si>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</si>
  <si>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</si>
  <si>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</si>
  <si>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</si>
  <si>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</si>
  <si>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</si>
  <si>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</si>
  <si>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</si>
  <si>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</si>
  <si>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</si>
  <si>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</si>
  <si>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</si>
  <si>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</si>
  <si>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</si>
  <si>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</si>
  <si>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</si>
  <si>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</si>
  <si>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</si>
  <si>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</si>
  <si>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</si>
  <si>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</si>
  <si>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</si>
  <si>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</si>
  <si>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</si>
  <si>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</si>
  <si>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</si>
  <si>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</si>
  <si>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</si>
  <si>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</si>
  <si>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</si>
  <si>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</si>
  <si>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</si>
  <si>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</si>
  <si>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</si>
  <si>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</si>
  <si>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</si>
  <si>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</si>
  <si>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</si>
  <si>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</si>
  <si>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</si>
  <si>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</si>
  <si>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</si>
  <si>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</si>
  <si>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</si>
  <si>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</si>
  <si>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</si>
  <si>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</si>
  <si>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</si>
  <si>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</si>
  <si>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</si>
  <si>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</si>
  <si>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</si>
  <si>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</si>
  <si>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</si>
  <si>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</si>
  <si>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</si>
  <si>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</si>
  <si>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</si>
  <si>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</si>
  <si>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</si>
  <si>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</si>
  <si>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</si>
  <si>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</si>
  <si>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</si>
  <si>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</si>
  <si>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</si>
  <si>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</si>
  <si>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</si>
  <si>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</si>
  <si>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</si>
  <si>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</si>
  <si>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</si>
  <si>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</si>
  <si>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</si>
  <si>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</si>
  <si>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</si>
  <si>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</si>
  <si>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</si>
  <si>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</si>
  <si>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</si>
  <si>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</si>
  <si>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</si>
  <si>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</si>
  <si>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</si>
  <si>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</si>
  <si>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</si>
  <si>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</si>
  <si>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</si>
  <si>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</si>
  <si>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</si>
  <si>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</si>
  <si>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</si>
  <si>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</si>
  <si>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</si>
  <si>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</si>
  <si>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</si>
  <si>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</si>
  <si>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</si>
  <si>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</si>
  <si>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</si>
  <si>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</si>
  <si>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</si>
  <si>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</si>
  <si>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</si>
  <si>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</si>
  <si>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</si>
  <si>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</si>
  <si>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</si>
  <si>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</si>
  <si>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</si>
  <si>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</si>
  <si>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</si>
  <si>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</si>
  <si>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</si>
  <si>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</si>
  <si>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</si>
  <si>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</si>
  <si>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</si>
  <si>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</si>
  <si>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</si>
  <si>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</si>
  <si>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</si>
  <si>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</si>
  <si>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</si>
  <si>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</si>
  <si>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</si>
  <si>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</si>
  <si>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</si>
  <si>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</si>
  <si>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</si>
  <si>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</si>
  <si>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</si>
  <si>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</si>
  <si>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</si>
  <si>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</si>
  <si>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</si>
  <si>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</si>
  <si>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</si>
  <si>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</si>
  <si>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</si>
  <si>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</si>
  <si>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</si>
  <si>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</si>
  <si>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</si>
  <si>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</si>
  <si>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</si>
  <si>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</si>
  <si>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</si>
  <si>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</si>
  <si>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</si>
  <si>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</si>
  <si>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</si>
  <si>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</si>
  <si>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</si>
  <si>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</si>
  <si>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</si>
  <si>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</si>
  <si>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</si>
  <si>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</si>
  <si>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</si>
  <si>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</si>
  <si>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</si>
  <si>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</si>
  <si>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</si>
  <si>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</si>
  <si>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</si>
  <si>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</si>
  <si>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</si>
  <si>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</si>
  <si>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</si>
  <si>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</si>
  <si>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</si>
  <si>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</si>
  <si>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</si>
  <si>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</si>
  <si>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</si>
  <si>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</si>
  <si>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</si>
  <si>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</si>
  <si>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</si>
  <si>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</si>
  <si>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</si>
  <si>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</si>
  <si>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</si>
  <si>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</si>
  <si>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</si>
  <si>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</si>
  <si>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</si>
  <si>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</si>
  <si>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</si>
  <si>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</si>
  <si>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</si>
  <si>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</si>
  <si>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</si>
  <si>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</si>
  <si>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</si>
  <si>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</si>
  <si>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</si>
  <si>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</si>
  <si>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</si>
  <si>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</si>
  <si>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</si>
  <si>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</si>
  <si>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</si>
  <si>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</si>
  <si>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</si>
  <si>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</si>
  <si>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</si>
  <si>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</si>
  <si>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</si>
  <si>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</si>
  <si>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</si>
  <si>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</si>
  <si>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</si>
  <si>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</si>
  <si>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</si>
  <si>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</si>
  <si>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</si>
  <si>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</si>
  <si>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</si>
  <si>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</si>
  <si>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</si>
  <si>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</si>
  <si>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</si>
  <si>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</si>
  <si>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</si>
  <si>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</si>
  <si>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</si>
  <si>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</si>
  <si>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</si>
  <si>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</si>
  <si>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</si>
  <si>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</si>
  <si>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</si>
  <si>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</si>
  <si>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</si>
  <si>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</si>
  <si>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</si>
  <si>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</si>
  <si>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</si>
  <si>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</si>
  <si>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</si>
  <si>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</si>
  <si>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</si>
  <si>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</si>
  <si>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</si>
  <si>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</si>
  <si>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</si>
  <si>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</si>
  <si>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</si>
  <si>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</si>
  <si>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</si>
  <si>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</si>
  <si>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</si>
  <si>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</si>
  <si>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</si>
  <si>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</si>
  <si>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</si>
  <si>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</si>
  <si>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</si>
  <si>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</si>
  <si>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</si>
  <si>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</si>
  <si>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</si>
  <si>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</si>
  <si>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</si>
  <si>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</si>
  <si>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</si>
  <si>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</si>
  <si>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</si>
  <si>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</si>
  <si>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</si>
  <si>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</si>
  <si>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</si>
  <si>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</si>
  <si>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</si>
  <si>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</si>
  <si>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</si>
  <si>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</si>
  <si>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</si>
  <si>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</si>
  <si>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</si>
  <si>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</si>
  <si>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</si>
  <si>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</si>
  <si>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</si>
  <si>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</si>
  <si>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</si>
  <si>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</si>
  <si>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</si>
  <si>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</si>
  <si>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</si>
  <si>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</si>
  <si>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</si>
  <si>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</si>
  <si>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</si>
  <si>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</si>
  <si>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</si>
  <si>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</si>
  <si>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</si>
  <si>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</si>
  <si>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</si>
  <si>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</si>
  <si>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</si>
  <si>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</si>
  <si>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</si>
  <si>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</si>
  <si>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</si>
  <si>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</si>
  <si>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</si>
  <si>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</si>
  <si>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</si>
  <si>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</si>
  <si>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</si>
  <si>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</si>
  <si>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</si>
  <si>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</si>
  <si>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</si>
  <si>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</si>
  <si>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</si>
  <si>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</si>
  <si>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</si>
  <si>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</si>
  <si>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</si>
  <si>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</si>
  <si>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</si>
  <si>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</si>
  <si>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</si>
  <si>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</si>
  <si>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</si>
  <si>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</si>
  <si>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</si>
  <si>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</si>
  <si>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</si>
  <si>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</si>
  <si>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</si>
  <si>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</si>
  <si>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</si>
  <si>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</si>
  <si>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</si>
  <si>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</si>
  <si>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</si>
  <si>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</si>
  <si>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</si>
  <si>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</si>
  <si>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</si>
  <si>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</si>
  <si>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</si>
  <si>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</si>
  <si>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</si>
  <si>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</si>
  <si>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</si>
  <si>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</si>
  <si>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</si>
  <si>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</si>
  <si>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</si>
  <si>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</si>
  <si>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</si>
  <si>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</si>
  <si>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</si>
  <si>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</si>
  <si>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</si>
  <si>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</si>
  <si>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</si>
  <si>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</si>
  <si>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</si>
  <si>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</si>
  <si>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</si>
  <si>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</si>
  <si>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</si>
  <si>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</si>
  <si>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</si>
  <si>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</si>
  <si>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</si>
  <si>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</si>
  <si>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</si>
  <si>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</si>
  <si>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</si>
  <si>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</si>
  <si>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</si>
  <si>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</si>
  <si>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</si>
  <si>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</si>
  <si>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</si>
  <si>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</si>
  <si>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</si>
  <si>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</si>
  <si>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</si>
  <si>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</si>
  <si>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</si>
  <si>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</si>
  <si>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</si>
  <si>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</si>
  <si>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</si>
  <si>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</si>
  <si>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</si>
  <si>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</si>
  <si>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</si>
  <si>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</si>
  <si>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</si>
  <si>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</si>
  <si>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</si>
  <si>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</si>
  <si>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</si>
  <si>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</si>
  <si>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</si>
  <si>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</si>
  <si>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</si>
  <si>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</si>
  <si>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</si>
  <si>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</si>
  <si>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</si>
  <si>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</si>
  <si>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</si>
  <si>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</si>
  <si>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</si>
  <si>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</si>
  <si>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</si>
  <si>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</si>
  <si>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</si>
  <si>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</si>
  <si>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</si>
  <si>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</si>
  <si>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</si>
  <si>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</si>
  <si>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</si>
  <si>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</si>
  <si>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</si>
  <si>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</si>
  <si>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</si>
  <si>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</si>
  <si>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</si>
  <si>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</si>
  <si>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</si>
  <si>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</si>
  <si>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</si>
  <si>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</si>
  <si>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</si>
  <si>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</si>
  <si>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</si>
  <si>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</si>
  <si>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</si>
  <si>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</si>
  <si>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</si>
  <si>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</si>
  <si>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</si>
  <si>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</si>
  <si>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</si>
  <si>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</si>
  <si>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</si>
  <si>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</si>
  <si>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</si>
  <si>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</si>
  <si>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</si>
  <si>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</si>
  <si>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</si>
  <si>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</si>
  <si>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</si>
  <si>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</si>
  <si>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</si>
  <si>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</si>
  <si>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</si>
  <si>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</si>
  <si>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</si>
  <si>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</si>
  <si>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</si>
  <si>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</si>
  <si>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</si>
  <si>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</si>
  <si>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</si>
  <si>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</si>
  <si>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</si>
  <si>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</si>
  <si>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</si>
  <si>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</si>
  <si>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</si>
  <si>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</si>
  <si>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</si>
  <si>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</si>
  <si>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</si>
  <si>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</si>
  <si>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</si>
  <si>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</si>
  <si>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</si>
  <si>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</si>
  <si>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</si>
  <si>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</si>
  <si>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</si>
  <si>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</si>
  <si>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</si>
  <si>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</si>
  <si>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</si>
  <si>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</si>
  <si>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</si>
  <si>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</si>
  <si>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</si>
  <si>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</si>
  <si>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</si>
  <si>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</si>
  <si>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</si>
  <si>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</si>
  <si>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</si>
  <si>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</si>
  <si>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</si>
  <si>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</si>
  <si>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</si>
  <si>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</si>
  <si>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</si>
  <si>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</si>
  <si>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</si>
  <si>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</si>
  <si>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</si>
  <si>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</si>
  <si>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</si>
  <si>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</si>
  <si>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</si>
  <si>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</si>
  <si>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</si>
  <si>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</si>
  <si>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</si>
  <si>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</si>
  <si>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</si>
  <si>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</si>
  <si>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</si>
  <si>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</si>
  <si>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</si>
  <si>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</si>
  <si>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</si>
  <si>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</si>
  <si>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</si>
  <si>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</si>
  <si>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</si>
  <si>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</si>
  <si>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</si>
  <si>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</si>
  <si>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</si>
  <si>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</si>
  <si>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</si>
  <si>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</si>
  <si>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</si>
  <si>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</si>
  <si>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</si>
  <si>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</si>
  <si>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</si>
  <si>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</si>
  <si>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</si>
  <si>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</si>
  <si>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</si>
  <si>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</si>
  <si>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</si>
  <si>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</si>
  <si>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</si>
  <si>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</si>
  <si>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</si>
  <si>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</si>
  <si>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</si>
  <si>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</si>
  <si>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</si>
  <si>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</si>
  <si>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</si>
  <si>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</si>
  <si>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</si>
  <si>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</si>
  <si>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</si>
  <si>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</si>
  <si>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</si>
  <si>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</si>
  <si>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</si>
  <si>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</si>
  <si>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</si>
  <si>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</si>
  <si>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</si>
  <si>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</si>
  <si>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</si>
  <si>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</si>
  <si>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</si>
  <si>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</si>
  <si>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</si>
  <si>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</si>
  <si>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</si>
  <si>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</si>
  <si>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</si>
  <si>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</si>
  <si>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</si>
  <si>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</si>
  <si>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</si>
  <si>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</si>
  <si>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</si>
  <si>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</si>
  <si>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</si>
  <si>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</si>
  <si>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</si>
  <si>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</si>
  <si>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</si>
  <si>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</si>
  <si>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</si>
  <si>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</si>
  <si>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</si>
  <si>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</si>
  <si>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</si>
  <si>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</si>
  <si>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</si>
  <si>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</si>
  <si>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</si>
  <si>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</si>
  <si>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</si>
  <si>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</si>
  <si>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</si>
  <si>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</si>
  <si>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</si>
  <si>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</si>
  <si>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</si>
  <si>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</si>
  <si>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</si>
  <si>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</si>
  <si>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</si>
  <si>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</si>
  <si>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</si>
  <si>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</si>
  <si>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</si>
  <si>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</si>
  <si>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</si>
  <si>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</si>
  <si>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</si>
  <si>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</si>
  <si>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</si>
  <si>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</si>
  <si>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</si>
  <si>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</si>
  <si>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</si>
  <si>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</si>
  <si>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</si>
  <si>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</si>
  <si>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</si>
  <si>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</si>
  <si>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</si>
  <si>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</si>
  <si>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</si>
  <si>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</si>
  <si>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</si>
  <si>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</si>
  <si>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</si>
  <si>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</si>
  <si>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</si>
  <si>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</si>
  <si>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</si>
  <si>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</si>
  <si>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</si>
  <si>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</si>
  <si>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</si>
  <si>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</si>
  <si>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</si>
  <si>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</si>
  <si>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</si>
  <si>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</si>
  <si>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</si>
  <si>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</si>
  <si>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</si>
  <si>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</si>
  <si>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</si>
  <si>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</si>
  <si>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</si>
  <si>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</si>
  <si>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</si>
  <si>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</si>
  <si>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</si>
  <si>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</si>
  <si>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</si>
  <si>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</si>
  <si>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</si>
  <si>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</si>
  <si>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</si>
  <si>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</si>
  <si>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</si>
  <si>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</si>
  <si>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</si>
  <si>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</si>
  <si>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</si>
  <si>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</si>
  <si>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</si>
  <si>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</si>
  <si>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</si>
  <si>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</si>
  <si>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</si>
  <si>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</si>
  <si>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</si>
  <si>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</si>
  <si>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</si>
  <si>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</si>
  <si>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</si>
  <si>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</si>
  <si>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</si>
  <si>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</si>
  <si>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</si>
  <si>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</si>
  <si>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</si>
  <si>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</si>
  <si>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</si>
  <si>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</si>
  <si>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</si>
  <si>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</si>
  <si>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</si>
  <si>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</si>
  <si>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</si>
  <si>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</si>
  <si>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</si>
  <si>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</si>
  <si>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</si>
  <si>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</si>
  <si>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</si>
  <si>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</si>
  <si>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</si>
  <si>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</si>
  <si>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</si>
  <si>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</si>
  <si>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</si>
  <si>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</si>
  <si>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</si>
  <si>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</si>
  <si>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</si>
  <si>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</si>
  <si>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</si>
  <si>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</si>
  <si>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</si>
  <si>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</si>
  <si>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</si>
  <si>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</si>
  <si>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</si>
  <si>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</si>
  <si>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</si>
  <si>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</si>
  <si>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</si>
  <si>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</si>
  <si>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</si>
  <si>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</si>
  <si>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</si>
  <si>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</si>
  <si>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</si>
  <si>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</si>
  <si>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</si>
  <si>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</si>
  <si>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</si>
  <si>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</si>
  <si>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</si>
  <si>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</si>
  <si>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</si>
  <si>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</si>
  <si>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</si>
  <si>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</si>
  <si>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</si>
  <si>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</si>
  <si>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</si>
  <si>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</si>
  <si>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</si>
  <si>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</si>
  <si>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</si>
  <si>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</si>
  <si>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</si>
  <si>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</si>
  <si>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</si>
  <si>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</si>
  <si>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</si>
  <si>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</si>
  <si>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</si>
  <si>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</si>
  <si>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</si>
  <si>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</si>
  <si>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</si>
  <si>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</si>
  <si>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</si>
  <si>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</si>
  <si>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</si>
  <si>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</si>
  <si>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</si>
  <si>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</si>
  <si>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</si>
  <si>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</si>
  <si>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</si>
  <si>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</si>
  <si>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</si>
  <si>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</si>
  <si>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</si>
  <si>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</si>
  <si>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</si>
  <si>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</si>
  <si>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</si>
  <si>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</si>
  <si>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</si>
  <si>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</si>
  <si>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</si>
  <si>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</si>
  <si>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</si>
  <si>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</si>
  <si>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</si>
  <si>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</si>
  <si>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</si>
  <si>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</si>
  <si>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</si>
  <si>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</si>
  <si>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</si>
  <si>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</si>
  <si>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</si>
  <si>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</si>
  <si>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</si>
  <si>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</si>
  <si>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</si>
  <si>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</si>
  <si>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</si>
  <si>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</si>
  <si>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</si>
  <si>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</si>
  <si>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</si>
  <si>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</si>
  <si>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</si>
  <si>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</si>
  <si>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</si>
  <si>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</si>
  <si>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</si>
  <si>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</si>
  <si>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</si>
  <si>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</si>
  <si>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</si>
  <si>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</si>
  <si>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</si>
  <si>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</si>
  <si>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</si>
  <si>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</si>
  <si>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</si>
  <si>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</si>
  <si>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</si>
  <si>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</si>
  <si>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</si>
  <si>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</si>
  <si>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</si>
  <si>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</si>
  <si>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</si>
  <si>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</si>
  <si>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</si>
  <si>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</si>
  <si>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</si>
  <si>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</si>
  <si>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</si>
  <si>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</si>
  <si>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</si>
  <si>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</si>
  <si>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</si>
  <si>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</si>
  <si>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</si>
  <si>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</si>
  <si>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</si>
  <si>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</si>
  <si>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</si>
  <si>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</si>
  <si>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</si>
  <si>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</si>
  <si>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</si>
  <si>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</si>
  <si>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</si>
  <si>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</si>
  <si>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</si>
  <si>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</si>
  <si>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</si>
  <si>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</si>
  <si>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</si>
  <si>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</si>
  <si>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</si>
  <si>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</si>
  <si>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</si>
  <si>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</si>
  <si>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</si>
  <si>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</si>
  <si>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</si>
  <si>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</si>
  <si>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</si>
  <si>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</si>
  <si>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</si>
  <si>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</si>
  <si>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</si>
  <si>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</si>
  <si>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</si>
  <si>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</si>
  <si>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</si>
  <si>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</si>
  <si>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</si>
  <si>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</si>
  <si>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</si>
  <si>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</si>
  <si>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</si>
  <si>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</si>
  <si>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</si>
  <si>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</si>
  <si>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</si>
  <si>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</si>
  <si>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</si>
  <si>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</si>
  <si>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</si>
  <si>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</si>
  <si>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</si>
  <si>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</si>
  <si>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</si>
  <si>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</si>
  <si>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</si>
  <si>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</si>
  <si>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</si>
  <si>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</si>
  <si>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</si>
  <si>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</si>
  <si>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</si>
  <si>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</si>
  <si>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</si>
  <si>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</si>
  <si>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</si>
  <si>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</si>
  <si>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</si>
  <si>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</si>
  <si>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</si>
  <si>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</si>
  <si>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</si>
  <si>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</si>
  <si>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</si>
  <si>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</si>
  <si>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</si>
  <si>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</si>
  <si>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</si>
  <si>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</si>
  <si>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</si>
  <si>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</si>
  <si>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</si>
  <si>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</si>
  <si>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</si>
  <si>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</si>
  <si>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</si>
  <si>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</si>
  <si>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</si>
  <si>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</si>
  <si>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</si>
  <si>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</si>
  <si>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</si>
  <si>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</si>
  <si>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</si>
  <si>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</si>
  <si>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</si>
  <si>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</si>
  <si>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</si>
  <si>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</si>
  <si>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</si>
  <si>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</si>
  <si>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</si>
  <si>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</si>
  <si>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</si>
  <si>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</si>
  <si>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</si>
  <si>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</si>
  <si>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</si>
  <si>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</si>
  <si>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</si>
  <si>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</si>
  <si>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</si>
  <si>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</si>
  <si>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</si>
  <si>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</si>
  <si>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</si>
  <si>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</si>
  <si>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</si>
  <si>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</si>
  <si>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</si>
  <si>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</si>
  <si>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</si>
  <si>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</si>
  <si>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</si>
  <si>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</si>
  <si>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</si>
  <si>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</si>
  <si>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</si>
  <si>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</si>
  <si>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</si>
  <si>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</si>
  <si>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</si>
  <si>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</si>
  <si>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</si>
  <si>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</si>
  <si>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</si>
  <si>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</si>
  <si>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</si>
  <si>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</si>
  <si>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</si>
  <si>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</si>
  <si>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</si>
  <si>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</si>
  <si>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</si>
  <si>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</si>
  <si>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</si>
  <si>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</si>
  <si>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</si>
  <si>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</si>
  <si>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</si>
  <si>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</si>
  <si>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</si>
  <si>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</si>
  <si>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</si>
  <si>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</si>
  <si>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</si>
  <si>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</si>
  <si>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</si>
  <si>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</si>
  <si>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</si>
  <si>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</si>
  <si>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</si>
  <si>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</si>
  <si>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</si>
  <si>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</si>
  <si>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</si>
  <si>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</si>
  <si>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</si>
  <si>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</si>
  <si>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</si>
  <si>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</si>
  <si>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</si>
  <si>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</si>
  <si>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</si>
  <si>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</si>
  <si>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</si>
  <si>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</si>
  <si>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</si>
  <si>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</si>
  <si>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</si>
  <si>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</si>
  <si>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</si>
  <si>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</si>
  <si>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</si>
  <si>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</si>
  <si>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</si>
  <si>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</si>
  <si>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</si>
  <si>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</si>
  <si>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</si>
  <si>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</si>
  <si>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</si>
  <si>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</si>
  <si>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</si>
  <si>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</si>
  <si>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</si>
  <si>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</si>
  <si>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</si>
  <si>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</si>
  <si>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</si>
  <si>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</si>
  <si>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</si>
  <si>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</si>
  <si>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</si>
  <si>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</si>
  <si>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</si>
  <si>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</si>
  <si>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</si>
  <si>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</si>
  <si>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</si>
  <si>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</si>
  <si>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</si>
  <si>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</si>
  <si>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</si>
  <si>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</si>
  <si>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</si>
  <si>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</si>
  <si>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</si>
  <si>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</si>
  <si>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</si>
  <si>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</si>
  <si>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</si>
  <si>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</si>
  <si>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</si>
  <si>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</si>
  <si>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</si>
  <si>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</si>
  <si>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</si>
  <si>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</si>
  <si>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</si>
  <si>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</si>
  <si>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</si>
  <si>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</si>
  <si>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</si>
  <si>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</si>
  <si>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</si>
  <si>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</si>
  <si>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</si>
  <si>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</si>
  <si>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</si>
  <si>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</si>
  <si>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</si>
  <si>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</si>
  <si>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</si>
  <si>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</si>
  <si>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</si>
  <si>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</si>
  <si>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</si>
  <si>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</si>
  <si>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</si>
  <si>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</si>
  <si>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</si>
  <si>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</si>
  <si>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</si>
  <si>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</si>
  <si>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</si>
  <si>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</si>
  <si>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</si>
  <si>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</si>
  <si>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</si>
  <si>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</si>
  <si>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</si>
  <si>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</si>
  <si>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</si>
  <si>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</si>
  <si>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</si>
  <si>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</si>
  <si>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</si>
  <si>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</si>
  <si>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</si>
  <si>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</si>
  <si>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</si>
  <si>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</si>
  <si>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</si>
  <si>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</si>
  <si>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</si>
  <si>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</si>
  <si>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</si>
  <si>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</si>
  <si>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</si>
  <si>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</si>
  <si>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</si>
  <si>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</si>
  <si>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</si>
  <si>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</si>
  <si>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</si>
  <si>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</si>
  <si>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</si>
  <si>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</si>
  <si>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</si>
  <si>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</si>
  <si>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</si>
  <si>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</si>
  <si>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</si>
  <si>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</si>
  <si>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</si>
  <si>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</si>
  <si>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</si>
  <si>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</si>
  <si>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</si>
  <si>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</si>
  <si>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</si>
  <si>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</si>
  <si>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</si>
  <si>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</si>
  <si>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</si>
  <si>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</si>
  <si>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</si>
  <si>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</si>
  <si>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</si>
  <si>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</si>
  <si>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</si>
  <si>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</si>
  <si>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</si>
  <si>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</si>
  <si>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</si>
  <si>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</si>
  <si>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</si>
  <si>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</si>
  <si>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</si>
  <si>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</si>
  <si>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</si>
  <si>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</si>
  <si>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</si>
  <si>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</si>
  <si>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</si>
  <si>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</si>
  <si>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</si>
  <si>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</si>
  <si>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</si>
  <si>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</si>
  <si>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</si>
  <si>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</si>
  <si>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</si>
  <si>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</si>
  <si>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</si>
  <si>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</si>
  <si>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</si>
  <si>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</si>
  <si>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</si>
  <si>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</si>
  <si>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</si>
  <si>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</si>
  <si>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</si>
  <si>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</si>
  <si>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</si>
  <si>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</si>
  <si>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</si>
  <si>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</si>
  <si>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</si>
  <si>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</si>
  <si>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</si>
  <si>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</si>
  <si>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</si>
  <si>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</si>
  <si>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</si>
  <si>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</si>
  <si>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</si>
  <si>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</si>
  <si>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</si>
  <si>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</si>
  <si>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</si>
  <si>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</si>
  <si>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</si>
  <si>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</si>
  <si>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</si>
  <si>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</si>
  <si>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</si>
  <si>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</si>
  <si>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</si>
  <si>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</si>
  <si>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</si>
  <si>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</si>
  <si>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</si>
  <si>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</si>
  <si>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</si>
  <si>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</si>
  <si>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</si>
  <si>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</si>
  <si>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</si>
  <si>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</si>
  <si>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</si>
  <si>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</si>
  <si>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</si>
  <si>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</si>
  <si>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</si>
  <si>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</si>
  <si>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</si>
  <si>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</si>
  <si>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</si>
  <si>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</si>
  <si>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</si>
  <si>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</si>
  <si>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</si>
  <si>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</si>
  <si>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</si>
  <si>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</si>
  <si>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</si>
  <si>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</si>
  <si>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</si>
  <si>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</si>
  <si>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</si>
  <si>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</si>
  <si>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</si>
  <si>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</si>
  <si>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</si>
  <si>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</si>
  <si>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</si>
  <si>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</si>
  <si>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</si>
  <si>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</si>
  <si>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</si>
  <si>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</si>
  <si>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</si>
  <si>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</si>
  <si>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</si>
  <si>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</si>
  <si>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</si>
  <si>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</si>
  <si>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</si>
  <si>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</si>
  <si>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</si>
  <si>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</si>
  <si>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</si>
  <si>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</si>
  <si>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</si>
  <si>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</si>
  <si>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</si>
  <si>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</si>
  <si>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</si>
  <si>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</si>
  <si>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</si>
  <si>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</si>
  <si>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</si>
  <si>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</si>
  <si>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</si>
  <si>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</si>
  <si>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</si>
  <si>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</si>
  <si>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</si>
  <si>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</si>
  <si>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</si>
  <si>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</si>
  <si>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</si>
  <si>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</si>
  <si>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</si>
  <si>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</si>
  <si>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</si>
  <si>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</si>
  <si>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</si>
  <si>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</si>
  <si>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</si>
  <si>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</si>
  <si>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</si>
  <si>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</si>
  <si>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</si>
  <si>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</si>
  <si>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</si>
  <si>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</si>
  <si>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</si>
  <si>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</si>
  <si>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</si>
  <si>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</si>
  <si>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</si>
  <si>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</si>
  <si>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</si>
  <si>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</si>
  <si>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</si>
  <si>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</si>
  <si>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</si>
  <si>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</si>
  <si>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</si>
  <si>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</si>
  <si>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</si>
  <si>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</si>
  <si>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</si>
  <si>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</si>
  <si>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</si>
  <si>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</si>
  <si>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</si>
  <si>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</si>
  <si>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</si>
  <si>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</si>
  <si>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</si>
  <si>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</si>
  <si>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</si>
  <si>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</si>
  <si>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</si>
  <si>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</si>
  <si>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</si>
  <si>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</si>
  <si>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</si>
  <si>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</si>
  <si>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</si>
  <si>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</si>
  <si>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</si>
  <si>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</si>
  <si>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</si>
  <si>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</si>
  <si>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</si>
  <si>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</si>
  <si>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</si>
  <si>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</si>
  <si>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</si>
  <si>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</si>
  <si>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</si>
  <si>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</si>
  <si>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</si>
  <si>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</si>
  <si>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</si>
  <si>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</si>
  <si>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</si>
  <si>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</si>
  <si>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</si>
  <si>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</si>
  <si>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</si>
  <si>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</si>
  <si>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</si>
  <si>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</si>
  <si>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</si>
  <si>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</si>
  <si>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</si>
  <si>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</si>
  <si>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</si>
  <si>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</si>
  <si>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</si>
  <si>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</si>
  <si>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</si>
  <si>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</si>
  <si>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</si>
  <si>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</si>
  <si>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</si>
  <si>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</si>
  <si>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</si>
  <si>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</si>
  <si>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</si>
  <si>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</si>
  <si>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</si>
  <si>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</si>
  <si>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</si>
  <si>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</si>
  <si>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</si>
  <si>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</si>
  <si>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</si>
  <si>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</si>
  <si>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</si>
  <si>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</si>
  <si>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</si>
  <si>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</si>
  <si>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</si>
  <si>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</si>
  <si>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</si>
  <si>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</si>
  <si>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</si>
  <si>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</si>
  <si>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</si>
  <si>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</si>
  <si>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</si>
  <si>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</si>
  <si>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</si>
  <si>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</si>
  <si>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</si>
  <si>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</si>
  <si>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</si>
  <si>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</si>
  <si>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</si>
  <si>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</si>
  <si>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</si>
  <si>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</si>
  <si>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</si>
  <si>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</si>
  <si>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</si>
  <si>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</si>
  <si>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</si>
  <si>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</si>
  <si>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</si>
  <si>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</si>
  <si>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</si>
  <si>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</si>
  <si>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</si>
  <si>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</si>
  <si>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</si>
  <si>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</si>
  <si>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</si>
  <si>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</si>
  <si>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</si>
  <si>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</si>
  <si>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</si>
  <si>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</si>
  <si>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</si>
  <si>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</si>
  <si>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</si>
  <si>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</si>
  <si>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</si>
  <si>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</si>
  <si>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</si>
  <si>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</si>
  <si>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</si>
  <si>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</si>
  <si>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</si>
  <si>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</si>
  <si>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</si>
  <si>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</si>
  <si>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</si>
  <si>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</si>
  <si>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</si>
  <si>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</si>
  <si>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</si>
  <si>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</si>
  <si>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</si>
  <si>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</si>
  <si>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</si>
  <si>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</si>
  <si>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</si>
  <si>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</si>
  <si>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</si>
  <si>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</si>
  <si>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</si>
  <si>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</si>
  <si>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</si>
  <si>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</si>
  <si>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</si>
  <si>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</si>
  <si>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</si>
  <si>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</si>
  <si>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</si>
  <si>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</si>
  <si>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</si>
  <si>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</si>
  <si>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</si>
  <si>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</si>
  <si>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</si>
  <si>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</si>
  <si>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</si>
  <si>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</si>
  <si>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</si>
  <si>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</si>
  <si>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</si>
  <si>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</si>
  <si>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</si>
  <si>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</si>
  <si>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</si>
  <si>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</si>
  <si>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</si>
  <si>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</si>
  <si>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</si>
  <si>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</si>
  <si>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</si>
  <si>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</si>
  <si>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</si>
  <si>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</si>
  <si>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</si>
  <si>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</si>
  <si>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</si>
  <si>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</si>
  <si>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</si>
  <si>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</si>
  <si>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</si>
  <si>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</si>
  <si>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</si>
  <si>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</si>
  <si>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</si>
  <si>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</si>
  <si>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</si>
  <si>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</si>
  <si>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</si>
  <si>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</si>
  <si>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</si>
  <si>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</si>
  <si>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</si>
  <si>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</si>
  <si>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</si>
  <si>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</si>
  <si>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</si>
  <si>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</si>
  <si>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</si>
  <si>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</si>
  <si>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</si>
  <si>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</si>
  <si>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</si>
  <si>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</si>
  <si>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</si>
  <si>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</si>
  <si>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</si>
  <si>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</si>
  <si>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</si>
  <si>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</si>
  <si>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</si>
  <si>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</si>
  <si>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</si>
  <si>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</si>
  <si>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</si>
  <si>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</si>
  <si>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</si>
  <si>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</si>
  <si>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</si>
  <si>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</si>
  <si>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</si>
  <si>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</si>
  <si>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</si>
  <si>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</si>
  <si>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</si>
  <si>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</si>
  <si>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</si>
  <si>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</si>
  <si>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</si>
  <si>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</si>
  <si>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</si>
  <si>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</si>
  <si>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</si>
  <si>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</si>
  <si>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</si>
  <si>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</si>
  <si>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</si>
  <si>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</si>
  <si>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</si>
  <si>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</si>
  <si>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</si>
  <si>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</si>
  <si>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</si>
  <si>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</si>
  <si>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</si>
  <si>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</si>
  <si>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</si>
  <si>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</si>
  <si>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</si>
  <si>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</si>
  <si>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</si>
  <si>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</si>
  <si>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</si>
  <si>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</si>
  <si>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</si>
  <si>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</si>
  <si>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</si>
  <si>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</si>
  <si>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</si>
  <si>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</si>
  <si>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</si>
  <si>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</si>
  <si>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</si>
  <si>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</si>
  <si>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</si>
  <si>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</si>
  <si>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</si>
  <si>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</si>
  <si>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</si>
  <si>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</si>
  <si>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</si>
  <si>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</si>
  <si>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</si>
  <si>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</si>
  <si>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</si>
  <si>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</si>
  <si>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</si>
  <si>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</si>
  <si>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</si>
  <si>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</si>
  <si>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</si>
  <si>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</si>
  <si>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</si>
  <si>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</si>
  <si>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</si>
  <si>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</si>
  <si>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</si>
  <si>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</si>
  <si>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</si>
  <si>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</si>
  <si>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</si>
  <si>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</si>
  <si>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</si>
  <si>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</si>
  <si>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</si>
  <si>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</si>
  <si>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</si>
  <si>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</si>
  <si>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</si>
  <si>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</si>
  <si>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</si>
  <si>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</si>
  <si>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</si>
  <si>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</si>
  <si>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</si>
  <si>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</si>
  <si>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</si>
  <si>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</si>
  <si>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</si>
  <si>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</si>
  <si>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</si>
  <si>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</si>
  <si>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</si>
  <si>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</si>
  <si>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</si>
  <si>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</si>
  <si>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</si>
  <si>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</si>
  <si>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</si>
  <si>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</si>
  <si>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</si>
  <si>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</si>
  <si>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</si>
  <si>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</si>
  <si>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</si>
  <si>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</si>
  <si>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</si>
  <si>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</si>
  <si>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</si>
  <si>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</si>
  <si>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</si>
  <si>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</si>
  <si>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</si>
  <si>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</si>
  <si>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</si>
  <si>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</si>
  <si>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</si>
  <si>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</si>
  <si>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</si>
  <si>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</si>
  <si>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</si>
  <si>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</si>
  <si>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</si>
  <si>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</si>
  <si>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</si>
  <si>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</si>
  <si>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</si>
  <si>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</si>
  <si>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</si>
  <si>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</si>
  <si>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</si>
  <si>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</si>
  <si>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</si>
  <si>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</si>
  <si>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</si>
  <si>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</si>
  <si>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</si>
  <si>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</si>
  <si>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</si>
  <si>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</si>
  <si>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</si>
  <si>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</si>
  <si>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</si>
  <si>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</si>
  <si>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</si>
  <si>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</si>
  <si>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</si>
  <si>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</si>
  <si>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</si>
  <si>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</si>
  <si>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</si>
  <si>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</si>
  <si>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</si>
  <si>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</si>
  <si>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</si>
  <si>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</si>
  <si>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</si>
  <si>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</si>
  <si>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</si>
  <si>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</si>
  <si>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</si>
  <si>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</si>
  <si>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</si>
  <si>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</si>
  <si>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</si>
  <si>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</si>
  <si>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</si>
  <si>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</si>
  <si>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</si>
  <si>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</si>
  <si>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</si>
  <si>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</si>
  <si>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</si>
  <si>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</si>
  <si>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</si>
  <si>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</si>
  <si>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</si>
  <si>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</si>
  <si>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</si>
  <si>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</si>
  <si>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</si>
  <si>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</si>
  <si>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</si>
  <si>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</si>
  <si>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</si>
  <si>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</si>
  <si>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</si>
  <si>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</si>
  <si>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</si>
  <si>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</si>
  <si>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</si>
  <si>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</si>
  <si>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</si>
  <si>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</si>
  <si>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</si>
  <si>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</si>
  <si>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</si>
  <si>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</si>
  <si>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</si>
  <si>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</si>
  <si>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</si>
  <si>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</si>
  <si>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</si>
  <si>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</si>
  <si>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</si>
  <si>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</si>
  <si>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</si>
  <si>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</si>
  <si>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</si>
  <si>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</si>
  <si>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</si>
  <si>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</si>
  <si>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</si>
  <si>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</si>
  <si>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</si>
  <si>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</si>
  <si>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</si>
  <si>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</si>
  <si>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</si>
  <si>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</si>
  <si>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</si>
  <si>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</si>
  <si>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</si>
  <si>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</si>
  <si>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</si>
  <si>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</si>
  <si>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</si>
  <si>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</si>
  <si>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</si>
  <si>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</si>
  <si>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</si>
  <si>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</si>
  <si>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</si>
  <si>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</si>
  <si>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</si>
  <si>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</si>
  <si>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</si>
  <si>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</si>
  <si>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</si>
  <si>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</si>
  <si>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</si>
  <si>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</si>
  <si>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</si>
  <si>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</si>
  <si>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</si>
  <si>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</si>
  <si>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</si>
  <si>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</si>
  <si>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</si>
  <si>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</si>
  <si>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</si>
  <si>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</si>
  <si>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</si>
  <si>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</si>
  <si>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</si>
  <si>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</si>
  <si>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</si>
  <si>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</si>
  <si>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</si>
  <si>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</si>
  <si>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</si>
  <si>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</si>
  <si>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</si>
  <si>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</si>
  <si>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</si>
  <si>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</si>
  <si>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</si>
  <si>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</si>
  <si>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</si>
  <si>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</si>
  <si>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</si>
  <si>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</si>
  <si>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</si>
  <si>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</si>
  <si>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</si>
  <si>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</si>
  <si>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</si>
  <si>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</si>
  <si>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</si>
  <si>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</si>
  <si>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</si>
  <si>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</si>
  <si>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</si>
  <si>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</si>
  <si>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</si>
  <si>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</si>
  <si>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</si>
  <si>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</si>
  <si>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</si>
  <si>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</si>
  <si>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</si>
  <si>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</si>
  <si>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</si>
  <si>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</si>
  <si>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</si>
  <si>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</si>
  <si>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</si>
  <si>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</si>
  <si>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</si>
  <si>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</si>
  <si>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</si>
  <si>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</si>
  <si>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</si>
  <si>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</si>
  <si>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</si>
  <si>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</si>
  <si>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</si>
  <si>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</si>
  <si>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</si>
  <si>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</si>
  <si>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</si>
  <si>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</si>
  <si>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</si>
  <si>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</si>
  <si>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</si>
  <si>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</si>
  <si>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</si>
  <si>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</si>
  <si>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</si>
  <si>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</si>
  <si>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</si>
  <si>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</si>
  <si>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</si>
  <si>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</si>
  <si>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</si>
  <si>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</si>
  <si>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</si>
  <si>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</si>
  <si>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</si>
  <si>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</si>
  <si>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</si>
  <si>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</si>
  <si>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</si>
  <si>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</si>
  <si>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</si>
  <si>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</si>
  <si>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</si>
  <si>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</si>
  <si>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</si>
  <si>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</si>
  <si>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</si>
  <si>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</si>
  <si>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</si>
  <si>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</si>
  <si>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</si>
  <si>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</si>
  <si>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</si>
  <si>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</si>
  <si>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</si>
  <si>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</si>
  <si>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</si>
  <si>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</si>
  <si>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</si>
  <si>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</si>
  <si>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</si>
  <si>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</si>
  <si>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</si>
  <si>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</si>
  <si>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</si>
  <si>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</si>
  <si>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</si>
  <si>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</si>
  <si>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</si>
  <si>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</si>
  <si>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</si>
  <si>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</si>
  <si>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</si>
  <si>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</si>
  <si>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</si>
  <si>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</si>
  <si>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</si>
  <si>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</si>
  <si>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</si>
  <si>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</si>
  <si>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</si>
  <si>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</si>
  <si>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</si>
  <si>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</si>
  <si>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</si>
  <si>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</si>
  <si>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</si>
  <si>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</si>
  <si>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</si>
  <si>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</si>
  <si>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</si>
  <si>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</si>
  <si>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</si>
  <si>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</si>
  <si>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</si>
  <si>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</si>
  <si>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</si>
  <si>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</si>
  <si>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</si>
  <si>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</si>
  <si>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</si>
  <si>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</si>
  <si>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</si>
  <si>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</si>
  <si>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</si>
  <si>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</si>
  <si>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</si>
  <si>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</si>
  <si>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</si>
  <si>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</si>
  <si>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</si>
  <si>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</si>
  <si>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</si>
  <si>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</si>
  <si>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</si>
  <si>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</si>
  <si>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</si>
  <si>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</si>
  <si>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</si>
  <si>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</si>
  <si>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</si>
  <si>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</si>
  <si>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</si>
  <si>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</si>
  <si>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</si>
  <si>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</si>
  <si>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</si>
  <si>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</si>
  <si>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</si>
  <si>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</si>
  <si>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</si>
  <si>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</si>
  <si>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</si>
  <si>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</si>
  <si>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</si>
  <si>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</si>
  <si>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</si>
  <si>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</si>
  <si>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</si>
  <si>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</si>
  <si>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</si>
  <si>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</si>
  <si>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</si>
  <si>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</si>
  <si>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</si>
  <si>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</si>
  <si>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</si>
  <si>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</si>
  <si>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</si>
  <si>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</si>
  <si>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</si>
  <si>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</si>
  <si>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</si>
  <si>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</si>
  <si>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</si>
  <si>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</si>
  <si>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</si>
  <si>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</si>
  <si>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</si>
  <si>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</si>
  <si>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</si>
  <si>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</si>
  <si>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</si>
  <si>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</si>
  <si>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</si>
  <si>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</si>
  <si>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</si>
  <si>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</si>
  <si>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</si>
  <si>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</si>
  <si>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</si>
  <si>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</si>
  <si>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</si>
  <si>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</si>
  <si>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</si>
  <si>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</si>
  <si>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</si>
  <si>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</si>
  <si>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</si>
  <si>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</si>
  <si>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</si>
  <si>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</si>
  <si>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</si>
  <si>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</si>
  <si>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</si>
  <si>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</si>
  <si>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</si>
  <si>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</si>
  <si>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</si>
  <si>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</si>
  <si>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</si>
  <si>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</si>
  <si>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</si>
  <si>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</si>
  <si>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</si>
  <si>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</si>
  <si>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</si>
  <si>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</si>
  <si>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</si>
  <si>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</si>
  <si>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</si>
  <si>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</si>
  <si>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</si>
  <si>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</si>
  <si>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</si>
  <si>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</si>
  <si>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</si>
  <si>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</si>
  <si>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</si>
  <si>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</si>
  <si>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</si>
  <si>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</si>
  <si>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</si>
  <si>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</si>
  <si>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</si>
  <si>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</si>
  <si>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</si>
  <si>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</si>
  <si>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</si>
  <si>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</si>
  <si>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</si>
  <si>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</si>
  <si>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</si>
  <si>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</si>
  <si>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</si>
  <si>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</si>
  <si>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</si>
  <si>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</si>
  <si>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</si>
  <si>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</si>
  <si>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</si>
  <si>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</si>
  <si>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</si>
  <si>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</si>
  <si>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</si>
  <si>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</si>
  <si>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</si>
  <si>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</si>
  <si>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</si>
  <si>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</si>
  <si>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</si>
  <si>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</si>
  <si>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</si>
  <si>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</si>
  <si>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</si>
  <si>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</si>
  <si>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</si>
  <si>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</si>
  <si>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</si>
  <si>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</si>
  <si>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</si>
  <si>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</si>
  <si>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</si>
  <si>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</si>
  <si>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</si>
  <si>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</si>
  <si>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</si>
  <si>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</si>
  <si>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</si>
  <si>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</si>
  <si>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</si>
  <si>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</si>
  <si>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</si>
  <si>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</si>
  <si>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</si>
  <si>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</si>
  <si>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</si>
  <si>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</si>
  <si>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</si>
  <si>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</si>
  <si>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</si>
  <si>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</si>
  <si>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</si>
  <si>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</si>
  <si>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</si>
  <si>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</si>
  <si>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</si>
  <si>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</si>
  <si>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</si>
  <si>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</si>
  <si>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</si>
  <si>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</si>
  <si>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</si>
  <si>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</si>
  <si>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</si>
  <si>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</si>
  <si>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</si>
  <si>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</si>
  <si>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</si>
  <si>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</si>
  <si>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</si>
  <si>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</si>
  <si>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</si>
  <si>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</si>
  <si>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</si>
  <si>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</si>
  <si>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</si>
  <si>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</si>
  <si>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</si>
  <si>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</si>
  <si>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</si>
  <si>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</si>
  <si>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</si>
  <si>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</si>
  <si>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</si>
  <si>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</si>
  <si>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</si>
  <si>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</si>
  <si>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</si>
  <si>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</si>
  <si>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</si>
  <si>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</si>
  <si>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</si>
  <si>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</si>
  <si>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</si>
  <si>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</si>
  <si>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</si>
  <si>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</si>
  <si>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</si>
  <si>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</si>
  <si>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</si>
  <si>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</si>
  <si>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</si>
  <si>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</si>
  <si>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</si>
  <si>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</si>
  <si>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</si>
  <si>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</si>
  <si>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</si>
  <si>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</si>
  <si>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</si>
  <si>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</si>
  <si>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</si>
  <si>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</si>
  <si>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</si>
  <si>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</si>
  <si>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</si>
  <si>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</si>
  <si>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</si>
  <si>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</si>
  <si>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</si>
  <si>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</si>
  <si>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</si>
  <si>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</si>
  <si>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</si>
  <si>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</si>
  <si>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</si>
  <si>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</si>
  <si>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</si>
  <si>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</si>
  <si>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</si>
  <si>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</si>
  <si>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</si>
  <si>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</si>
  <si>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</si>
  <si>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</si>
  <si>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</si>
  <si>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</si>
  <si>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</si>
  <si>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</si>
  <si>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</si>
  <si>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</si>
  <si>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</si>
  <si>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</si>
  <si>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</si>
  <si>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</si>
  <si>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</si>
  <si>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</si>
  <si>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</si>
  <si>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</si>
  <si>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</si>
  <si>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</si>
  <si>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</si>
  <si>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</si>
  <si>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</si>
  <si>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</si>
  <si>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</si>
  <si>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</si>
  <si>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</si>
  <si>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</si>
  <si>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</si>
  <si>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</si>
  <si>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</si>
  <si>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</si>
  <si>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</si>
  <si>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</si>
  <si>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</si>
  <si>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</si>
  <si>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</si>
  <si>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</si>
  <si>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</si>
  <si>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</si>
  <si>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</si>
  <si>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</si>
  <si>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</si>
  <si>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</si>
  <si>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</si>
  <si>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</si>
  <si>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</si>
  <si>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</si>
  <si>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</si>
  <si>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</si>
  <si>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</si>
  <si>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</si>
  <si>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</si>
  <si>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</si>
  <si>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</si>
  <si>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</si>
  <si>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</si>
  <si>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</si>
  <si>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</si>
  <si>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</si>
  <si>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</si>
  <si>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</si>
  <si>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</si>
  <si>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</si>
  <si>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</si>
  <si>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</si>
  <si>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</si>
  <si>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</si>
  <si>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</si>
  <si>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</si>
  <si>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</si>
  <si>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</si>
  <si>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</si>
  <si>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</si>
  <si>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</si>
  <si>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</si>
  <si>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</si>
  <si>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</si>
  <si>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</si>
  <si>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</si>
  <si>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</si>
  <si>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</si>
  <si>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</si>
  <si>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</si>
  <si>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</si>
  <si>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</si>
  <si>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</si>
  <si>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</si>
  <si>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</si>
  <si>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</si>
  <si>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</si>
  <si>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</si>
  <si>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</si>
  <si>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</si>
  <si>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</si>
  <si>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</si>
  <si>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</si>
  <si>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</si>
  <si>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</si>
  <si>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</si>
  <si>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</si>
  <si>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</si>
  <si>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</si>
  <si>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</si>
  <si>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</si>
  <si>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</si>
  <si>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</si>
  <si>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</si>
  <si>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</si>
  <si>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</si>
  <si>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</si>
  <si>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</si>
  <si>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</si>
  <si>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</si>
  <si>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</si>
  <si>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</si>
  <si>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</si>
  <si>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</si>
  <si>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</si>
  <si>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</si>
  <si>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</si>
  <si>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</si>
  <si>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</si>
  <si>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</si>
  <si>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</si>
  <si>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</si>
  <si>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</si>
  <si>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</si>
  <si>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</si>
  <si>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</si>
  <si>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</si>
  <si>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</si>
  <si>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</si>
  <si>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</si>
  <si>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</si>
  <si>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</si>
  <si>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</si>
  <si>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</si>
  <si>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</si>
  <si>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</si>
  <si>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</si>
  <si>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</si>
  <si>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</si>
  <si>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</si>
  <si>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</si>
  <si>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</si>
  <si>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</si>
  <si>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</si>
  <si>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</si>
  <si>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</si>
  <si>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</si>
  <si>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</si>
  <si>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</si>
  <si>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</si>
  <si>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</si>
  <si>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</si>
  <si>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</si>
  <si>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</si>
  <si>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</si>
  <si>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</si>
  <si>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</si>
  <si>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</si>
  <si>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</si>
  <si>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</si>
  <si>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</si>
  <si>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</si>
  <si>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</si>
  <si>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</si>
  <si>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</si>
  <si>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</si>
  <si>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</si>
  <si>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</si>
  <si>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</si>
  <si>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</si>
  <si>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</si>
  <si>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</si>
  <si>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</si>
  <si>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</si>
  <si>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</si>
  <si>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</si>
  <si>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</si>
  <si>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</si>
  <si>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</si>
  <si>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</si>
  <si>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</si>
  <si>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</si>
  <si>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</si>
  <si>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</si>
  <si>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</si>
  <si>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</si>
  <si>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</si>
  <si>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</si>
  <si>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</si>
  <si>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</si>
  <si>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</si>
  <si>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</si>
  <si>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</si>
  <si>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</si>
  <si>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</si>
  <si>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</si>
  <si>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</si>
  <si>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</si>
  <si>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</si>
  <si>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</si>
  <si>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</si>
  <si>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</si>
  <si>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</si>
  <si>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</si>
  <si>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</si>
  <si>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</si>
  <si>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</si>
  <si>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</si>
  <si>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</si>
  <si>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</si>
  <si>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</si>
  <si>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</si>
  <si>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</si>
  <si>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</si>
  <si>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</si>
  <si>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</si>
  <si>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</si>
  <si>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</si>
  <si>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</si>
  <si>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</si>
  <si>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</si>
  <si>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</si>
  <si>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</si>
  <si>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</si>
  <si>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</si>
  <si>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</si>
  <si>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</si>
  <si>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</si>
  <si>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</si>
  <si>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</si>
  <si>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</si>
  <si>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</si>
  <si>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</si>
  <si>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</si>
  <si>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</si>
  <si>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</si>
  <si>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</si>
  <si>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</si>
  <si>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</si>
  <si>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</si>
  <si>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</si>
  <si>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</si>
  <si>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</si>
  <si>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</si>
  <si>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</si>
  <si>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</si>
  <si>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</si>
  <si>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</si>
  <si>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</si>
  <si>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</si>
  <si>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</si>
  <si>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</si>
  <si>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</si>
  <si>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</si>
  <si>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</si>
  <si>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</si>
  <si>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</si>
  <si>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</si>
  <si>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</si>
  <si>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</si>
  <si>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</si>
  <si>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</si>
  <si>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</si>
  <si>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</si>
  <si>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</si>
  <si>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</si>
  <si>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</si>
  <si>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</si>
  <si>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</si>
  <si>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</si>
  <si>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</si>
  <si>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</si>
  <si>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</si>
  <si>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</si>
  <si>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</si>
  <si>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</si>
  <si>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</si>
  <si>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</si>
  <si>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</si>
  <si>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</si>
  <si>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</si>
  <si>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</si>
  <si>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</si>
  <si>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</si>
  <si>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</si>
  <si>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</si>
  <si>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</si>
  <si>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</si>
  <si>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</si>
  <si>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</si>
  <si>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</si>
  <si>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</si>
  <si>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</si>
  <si>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</si>
  <si>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</si>
  <si>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</si>
  <si>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</si>
  <si>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</si>
  <si>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</si>
  <si>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</si>
  <si>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</si>
  <si>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</si>
  <si>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</si>
  <si>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</si>
  <si>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</si>
  <si>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</si>
  <si>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</si>
  <si>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</si>
  <si>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</si>
  <si>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</si>
  <si>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</si>
  <si>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</si>
  <si>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</si>
  <si>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</si>
  <si>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</si>
  <si>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</si>
  <si>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</si>
  <si>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</si>
  <si>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</si>
  <si>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</si>
  <si>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</si>
  <si>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</si>
  <si>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</si>
  <si>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</si>
  <si>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</si>
  <si>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</si>
  <si>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</si>
  <si>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</si>
  <si>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</si>
  <si>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</si>
  <si>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</si>
  <si>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</si>
  <si>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</si>
  <si>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</si>
  <si>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</si>
  <si>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</si>
  <si>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</si>
  <si>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</si>
  <si>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</si>
  <si>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</si>
  <si>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</si>
  <si>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</si>
  <si>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</si>
  <si>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</si>
  <si>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</si>
  <si>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</si>
  <si>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</si>
  <si>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</si>
  <si>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</si>
  <si>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</si>
  <si>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</si>
  <si>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</si>
  <si>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</si>
  <si>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</si>
  <si>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</si>
  <si>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</si>
  <si>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</si>
  <si>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</si>
  <si>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</si>
  <si>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</si>
  <si>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</si>
  <si>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</si>
  <si>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</si>
  <si>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</si>
  <si>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</si>
  <si>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</si>
  <si>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</si>
  <si>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</si>
  <si>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</si>
  <si>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</si>
  <si>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</si>
  <si>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</si>
  <si>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</si>
  <si>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</si>
  <si>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</si>
  <si>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</si>
  <si>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</si>
  <si>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</si>
  <si>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</si>
  <si>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</si>
  <si>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</si>
  <si>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</si>
  <si>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</si>
  <si>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</si>
  <si>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</si>
  <si>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</si>
  <si>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</si>
  <si>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</si>
  <si>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</si>
  <si>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</si>
  <si>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</si>
  <si>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</si>
  <si>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</si>
  <si>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</si>
  <si>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</si>
  <si>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</si>
  <si>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</si>
  <si>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</si>
  <si>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</si>
  <si>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</si>
  <si>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</si>
  <si>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</si>
  <si>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</si>
  <si>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</si>
  <si>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</si>
  <si>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</si>
  <si>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</si>
  <si>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</si>
  <si>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</si>
  <si>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</si>
  <si>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</si>
  <si>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</si>
  <si>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</si>
  <si>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</si>
  <si>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</si>
  <si>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</si>
  <si>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</si>
  <si>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</si>
  <si>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</si>
  <si>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</si>
  <si>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</si>
  <si>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</si>
  <si>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</si>
  <si>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</si>
  <si>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</si>
  <si>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</si>
  <si>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</si>
  <si>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</si>
  <si>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</si>
  <si>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</si>
  <si>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</si>
  <si>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</si>
  <si>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</si>
  <si>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</si>
  <si>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</si>
  <si>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</si>
  <si>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</si>
  <si>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</si>
  <si>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</si>
  <si>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</si>
  <si>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</si>
  <si>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</si>
  <si>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</si>
  <si>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</si>
  <si>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</si>
  <si>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</si>
  <si>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</si>
  <si>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</si>
  <si>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</si>
  <si>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</si>
  <si>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</si>
  <si>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</si>
  <si>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</si>
  <si>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</si>
  <si>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</si>
  <si>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</si>
  <si>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</si>
  <si>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</si>
  <si>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</si>
  <si>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</si>
  <si>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</si>
  <si>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</si>
  <si>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</si>
  <si>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</si>
  <si>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</si>
  <si>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</si>
  <si>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</si>
  <si>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</si>
  <si>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</si>
  <si>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</si>
  <si>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</si>
  <si>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</si>
  <si>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</si>
  <si>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</si>
  <si>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</si>
  <si>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</si>
  <si>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</si>
  <si>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</si>
  <si>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</si>
  <si>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</si>
  <si>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</si>
  <si>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</si>
  <si>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</si>
  <si>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</si>
  <si>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</si>
  <si>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</si>
  <si>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</si>
  <si>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</si>
  <si>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</si>
  <si>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</si>
  <si>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</si>
  <si>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</si>
  <si>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</si>
  <si>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</si>
  <si>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</si>
  <si>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</si>
  <si>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</si>
  <si>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</si>
  <si>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</si>
  <si>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</si>
  <si>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</si>
  <si>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</si>
  <si>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</si>
  <si>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</si>
  <si>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</si>
  <si>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</si>
  <si>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</si>
  <si>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</si>
  <si>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</si>
  <si>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</si>
  <si>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</si>
  <si>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</si>
  <si>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</si>
  <si>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</si>
  <si>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</si>
  <si>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</si>
  <si>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</si>
  <si>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</si>
  <si>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</si>
  <si>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</si>
  <si>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</si>
  <si>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</si>
  <si>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</si>
  <si>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</si>
  <si>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</si>
  <si>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</si>
  <si>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</si>
  <si>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</si>
  <si>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</si>
  <si>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</si>
  <si>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</si>
  <si>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</si>
  <si>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</si>
  <si>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</si>
  <si>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</si>
  <si>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</si>
  <si>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</si>
  <si>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</si>
  <si>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</si>
  <si>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</si>
  <si>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</si>
  <si>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</si>
  <si>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</si>
  <si>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</si>
  <si>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</si>
  <si>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</si>
  <si>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</si>
  <si>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</si>
  <si>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</si>
  <si>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</si>
  <si>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</si>
  <si>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</si>
  <si>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</si>
  <si>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</si>
  <si>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</si>
  <si>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</si>
  <si>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</si>
  <si>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</si>
  <si>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</si>
  <si>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</si>
  <si>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</si>
  <si>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</si>
  <si>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</si>
  <si>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</si>
  <si>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</si>
  <si>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</si>
  <si>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</si>
  <si>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</si>
  <si>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</si>
  <si>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</si>
  <si>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</si>
  <si>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</si>
  <si>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</si>
  <si>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</si>
  <si>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</si>
  <si>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</si>
  <si>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</si>
  <si>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</si>
  <si>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</si>
  <si>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</si>
  <si>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</si>
  <si>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</si>
  <si>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</si>
  <si>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</si>
  <si>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</si>
  <si>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</si>
  <si>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</si>
  <si>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</si>
  <si>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</si>
  <si>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</si>
  <si>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</si>
  <si>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</si>
  <si>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</si>
  <si>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</si>
  <si>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</si>
  <si>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</si>
  <si>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</si>
  <si>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</si>
  <si>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</si>
  <si>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</si>
  <si>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</si>
  <si>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</si>
  <si>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</si>
  <si>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</si>
  <si>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</si>
  <si>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</si>
  <si>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</si>
  <si>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</si>
  <si>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</si>
  <si>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</si>
  <si>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</si>
  <si>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</si>
  <si>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</si>
  <si>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</si>
  <si>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</si>
  <si>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</si>
  <si>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</si>
  <si>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</si>
  <si>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</si>
  <si>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</si>
  <si>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</si>
  <si>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</si>
  <si>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</si>
  <si>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</si>
  <si>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</si>
  <si>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</si>
  <si>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</si>
  <si>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</si>
  <si>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</si>
  <si>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</si>
  <si>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</si>
  <si>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</si>
  <si>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</si>
  <si>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</si>
  <si>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</si>
  <si>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</si>
  <si>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</si>
  <si>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</si>
  <si>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</si>
  <si>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</si>
  <si>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</si>
  <si>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</si>
  <si>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</si>
  <si>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</si>
  <si>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</si>
  <si>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</si>
  <si>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</si>
  <si>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</si>
  <si>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</si>
  <si>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</si>
  <si>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</si>
  <si>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</si>
  <si>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</si>
  <si>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</si>
  <si>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</si>
  <si>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</si>
  <si>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</si>
  <si>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</si>
  <si>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</si>
  <si>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</si>
  <si>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</si>
  <si>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</si>
  <si>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</si>
  <si>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</si>
  <si>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</si>
  <si>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</si>
  <si>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</si>
  <si>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</si>
  <si>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</si>
  <si>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</si>
  <si>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</si>
  <si>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</si>
  <si>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</si>
  <si>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</si>
  <si>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</si>
  <si>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</si>
  <si>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</si>
  <si>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</si>
  <si>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</si>
  <si>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</si>
  <si>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</si>
  <si>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</si>
  <si>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</si>
  <si>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</si>
  <si>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</si>
  <si>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</si>
  <si>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</si>
  <si>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</si>
  <si>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</si>
  <si>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</si>
  <si>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</si>
  <si>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</si>
  <si>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</si>
  <si>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</si>
  <si>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</si>
  <si>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</si>
  <si>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</si>
  <si>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</si>
  <si>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</si>
  <si>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</si>
  <si>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</si>
  <si>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</si>
  <si>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</si>
  <si>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</si>
  <si>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</si>
  <si>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</si>
  <si>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</si>
  <si>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</si>
  <si>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</si>
  <si>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</si>
  <si>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</si>
  <si>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</si>
  <si>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</si>
  <si>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</si>
  <si>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</si>
  <si>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</si>
  <si>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</si>
  <si>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</si>
  <si>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</si>
  <si>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</si>
  <si>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</si>
  <si>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</si>
  <si>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</si>
  <si>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</si>
  <si>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</si>
  <si>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</si>
  <si>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</si>
  <si>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</si>
  <si>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</si>
  <si>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</si>
  <si>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</si>
  <si>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</si>
  <si>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</si>
  <si>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</si>
  <si>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</si>
  <si>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</si>
  <si>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</si>
  <si>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</si>
  <si>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</si>
  <si>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</si>
  <si>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</si>
  <si>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</si>
  <si>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</si>
  <si>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</si>
  <si>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</si>
  <si>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</si>
  <si>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</si>
  <si>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</si>
  <si>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</si>
  <si>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</si>
  <si>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</si>
  <si>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</si>
  <si>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</si>
  <si>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</si>
  <si>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</si>
  <si>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</si>
  <si>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</si>
  <si>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</si>
  <si>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</si>
  <si>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</si>
  <si>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</si>
  <si>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</si>
  <si>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</si>
  <si>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</si>
  <si>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</si>
  <si>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</si>
  <si>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</si>
  <si>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</si>
  <si>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</si>
  <si>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</si>
  <si>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</si>
  <si>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</si>
  <si>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</si>
  <si>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</si>
  <si>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</si>
  <si>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</si>
  <si>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</si>
  <si>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</si>
  <si>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</si>
  <si>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</si>
  <si>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</si>
  <si>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</si>
  <si>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</si>
  <si>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</si>
  <si>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</si>
  <si>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</si>
  <si>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</si>
  <si>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</si>
  <si>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</si>
  <si>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</si>
  <si>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</si>
  <si>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</si>
  <si>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</si>
  <si>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</si>
  <si>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</si>
  <si>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</si>
  <si>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</si>
  <si>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</si>
  <si>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</si>
  <si>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</si>
  <si>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</si>
  <si>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</si>
  <si>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</si>
  <si>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</si>
  <si>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</si>
  <si>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</si>
  <si>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</si>
  <si>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</si>
  <si>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</si>
  <si>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</si>
  <si>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</si>
  <si>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</si>
  <si>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</si>
  <si>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</si>
  <si>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</si>
  <si>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</si>
  <si>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</si>
  <si>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</si>
  <si>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</si>
  <si>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</si>
  <si>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</si>
  <si>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</si>
  <si>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</si>
  <si>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</si>
  <si>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</si>
  <si>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</si>
  <si>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</si>
  <si>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</si>
  <si>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</si>
  <si>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</si>
  <si>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</si>
  <si>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</si>
  <si>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</si>
  <si>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</si>
  <si>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</si>
  <si>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</si>
  <si>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</si>
  <si>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</si>
  <si>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</si>
  <si>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</si>
  <si>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</si>
  <si>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</si>
  <si>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</si>
  <si>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</si>
  <si>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</si>
  <si>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</si>
  <si>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</si>
  <si>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</si>
  <si>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</si>
  <si>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</si>
  <si>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</si>
  <si>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</si>
  <si>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</si>
  <si>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</si>
  <si>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</si>
  <si>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</si>
  <si>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</si>
  <si>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</si>
  <si>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</si>
  <si>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</si>
  <si>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</si>
  <si>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</si>
  <si>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</si>
  <si>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</si>
  <si>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</si>
  <si>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</si>
  <si>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</si>
  <si>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</si>
  <si>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</si>
  <si>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</si>
  <si>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</si>
  <si>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</si>
  <si>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</si>
  <si>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</si>
  <si>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</si>
  <si>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</si>
  <si>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</si>
  <si>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</si>
  <si>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</si>
  <si>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</si>
  <si>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</si>
  <si>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</si>
  <si>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</si>
  <si>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</si>
  <si>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</si>
  <si>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</si>
  <si>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</si>
  <si>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</si>
  <si>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</si>
  <si>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</si>
  <si>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</si>
  <si>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</si>
  <si>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</si>
  <si>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</si>
  <si>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</si>
  <si>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</si>
  <si>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</si>
  <si>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</si>
  <si>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</si>
  <si>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</si>
  <si>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</si>
  <si>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</si>
  <si>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</si>
  <si>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</si>
  <si>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</si>
  <si>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</si>
  <si>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</si>
  <si>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</si>
  <si>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</si>
  <si>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</si>
  <si>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</si>
  <si>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</si>
  <si>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</si>
  <si>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</si>
  <si>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</si>
  <si>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</si>
  <si>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</si>
  <si>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</si>
  <si>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</si>
  <si>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</si>
  <si>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</si>
  <si>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</si>
  <si>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</si>
  <si>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</si>
  <si>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</si>
  <si>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</si>
  <si>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</si>
  <si>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</si>
  <si>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</si>
  <si>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</si>
  <si>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</si>
  <si>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</si>
  <si>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</si>
  <si>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</si>
  <si>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</si>
  <si>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</si>
  <si>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</si>
  <si>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</si>
  <si>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</si>
  <si>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</si>
  <si>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</si>
  <si>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</si>
  <si>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</si>
  <si>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</si>
  <si>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</si>
  <si>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</si>
  <si>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</si>
  <si>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</si>
  <si>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</si>
  <si>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</si>
  <si>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</si>
  <si>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</si>
  <si>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</si>
  <si>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</si>
  <si>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</si>
  <si>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</si>
  <si>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</si>
  <si>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</si>
  <si>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</si>
  <si>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</si>
  <si>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</si>
  <si>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</si>
  <si>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</si>
  <si>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</si>
  <si>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</si>
  <si>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</si>
  <si>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</si>
  <si>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</si>
  <si>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</si>
  <si>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</si>
  <si>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</si>
  <si>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</si>
  <si>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</si>
  <si>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</si>
  <si>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</si>
  <si>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</si>
  <si>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</si>
  <si>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</si>
  <si>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</si>
  <si>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</si>
  <si>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</si>
  <si>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</si>
  <si>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</si>
  <si>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</si>
  <si>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</si>
  <si>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</si>
  <si>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</si>
  <si>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</si>
  <si>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</si>
  <si>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</si>
  <si>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</si>
  <si>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</si>
  <si>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</si>
  <si>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</si>
  <si>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</si>
  <si>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</si>
  <si>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</si>
  <si>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</si>
  <si>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</si>
  <si>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</si>
  <si>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</si>
  <si>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</si>
  <si>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</si>
  <si>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</si>
  <si>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</si>
  <si>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</si>
  <si>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</si>
  <si>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</si>
  <si>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</si>
  <si>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</si>
  <si>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</si>
  <si>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</si>
  <si>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</si>
  <si>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</si>
  <si>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</si>
  <si>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</si>
  <si>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</si>
  <si>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</si>
  <si>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</si>
  <si>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</si>
  <si>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</si>
  <si>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</si>
  <si>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</si>
  <si>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</si>
  <si>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</si>
  <si>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</si>
  <si>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</si>
  <si>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</si>
  <si>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</si>
  <si>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</si>
  <si>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</si>
  <si>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</si>
  <si>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</si>
  <si>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</si>
  <si>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</si>
  <si>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</si>
  <si>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</si>
  <si>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</si>
  <si>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</si>
  <si>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</si>
  <si>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</si>
  <si>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</si>
  <si>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</si>
  <si>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</si>
  <si>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</si>
  <si>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</si>
  <si>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</si>
  <si>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</si>
  <si>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</si>
  <si>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</si>
  <si>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</si>
  <si>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</si>
  <si>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</si>
  <si>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</si>
  <si>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</si>
  <si>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</si>
  <si>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</si>
  <si>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</si>
  <si>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</si>
  <si>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</si>
  <si>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</si>
  <si>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</si>
  <si>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</si>
  <si>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</si>
  <si>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</si>
  <si>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</si>
  <si>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</si>
  <si>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</si>
  <si>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</si>
  <si>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</si>
  <si>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</si>
  <si>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</si>
  <si>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</si>
  <si>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</si>
  <si>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</si>
  <si>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</si>
  <si>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</si>
  <si>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</si>
  <si>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</si>
  <si>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</si>
  <si>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</si>
  <si>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</si>
  <si>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</si>
  <si>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</si>
  <si>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</si>
  <si>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</si>
  <si>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</si>
  <si>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</si>
  <si>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</si>
  <si>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</si>
  <si>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</si>
  <si>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</si>
  <si>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</si>
  <si>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</si>
  <si>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</si>
  <si>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</si>
  <si>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</si>
  <si>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</si>
  <si>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</si>
  <si>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</si>
  <si>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</si>
  <si>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</si>
  <si>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</si>
  <si>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</si>
  <si>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</si>
  <si>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</si>
  <si>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</si>
  <si>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</si>
  <si>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</si>
  <si>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</si>
  <si>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</si>
  <si>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</si>
  <si>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</si>
  <si>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</si>
  <si>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</si>
  <si>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</si>
  <si>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</si>
  <si>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</si>
  <si>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</si>
  <si>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</si>
  <si>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</si>
  <si>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</si>
  <si>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</si>
  <si>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</si>
  <si>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</si>
  <si>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</si>
  <si>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</si>
  <si>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</si>
  <si>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</si>
  <si>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</si>
  <si>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</si>
  <si>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</si>
  <si>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</si>
  <si>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</si>
  <si>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</si>
  <si>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</si>
  <si>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</si>
  <si>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</si>
  <si>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</si>
  <si>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</si>
  <si>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</si>
  <si>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</si>
  <si>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</si>
  <si>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</si>
  <si>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</si>
  <si>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</si>
  <si>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</si>
  <si>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</si>
  <si>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</si>
  <si>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</si>
  <si>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</si>
  <si>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</si>
  <si>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</si>
  <si>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</si>
  <si>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</si>
  <si>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</si>
  <si>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</si>
  <si>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</si>
  <si>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</si>
  <si>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</si>
  <si>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</si>
  <si>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</si>
  <si>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</si>
  <si>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</si>
  <si>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</si>
  <si>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</si>
  <si>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</si>
  <si>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</si>
  <si>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</si>
  <si>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</si>
  <si>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</si>
  <si>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</si>
  <si>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</si>
  <si>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</si>
  <si>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</si>
  <si>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</si>
  <si>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</si>
  <si>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</si>
  <si>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</si>
  <si>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</si>
  <si>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</si>
  <si>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</si>
  <si>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</si>
  <si>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</si>
  <si>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</si>
  <si>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</si>
  <si>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</si>
  <si>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</si>
  <si>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</si>
  <si>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</si>
  <si>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</si>
  <si>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</si>
  <si>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</si>
  <si>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</si>
  <si>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</si>
  <si>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</si>
  <si>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</si>
  <si>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</si>
  <si>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</si>
  <si>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</si>
  <si>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</si>
  <si>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</si>
  <si>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</si>
  <si>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</si>
  <si>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</si>
  <si>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</si>
  <si>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</si>
  <si>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</si>
  <si>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</si>
  <si>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</si>
  <si>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</si>
  <si>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</si>
  <si>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</si>
  <si>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</si>
  <si>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</si>
  <si>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</si>
  <si>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</si>
  <si>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</si>
  <si>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</si>
  <si>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</si>
  <si>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</si>
  <si>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</si>
  <si>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</si>
  <si>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</si>
  <si>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</si>
  <si>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</si>
  <si>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</si>
  <si>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</si>
  <si>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</si>
  <si>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</si>
  <si>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</si>
  <si>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</si>
  <si>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</si>
  <si>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</si>
  <si>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</si>
  <si>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</si>
  <si>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</si>
  <si>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</si>
  <si>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</si>
  <si>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</si>
  <si>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</si>
  <si>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</si>
  <si>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</si>
  <si>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</si>
  <si>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</si>
  <si>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</si>
  <si>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</si>
  <si>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</si>
  <si>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</si>
  <si>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</si>
  <si>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</si>
  <si>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</si>
  <si>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</si>
  <si>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</si>
  <si>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</si>
  <si>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</si>
  <si>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</si>
  <si>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</si>
  <si>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</si>
  <si>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</si>
  <si>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</si>
  <si>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</si>
  <si>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</si>
  <si>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</si>
  <si>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</si>
  <si>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</si>
  <si>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</si>
  <si>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</si>
  <si>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</si>
  <si>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</si>
  <si>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</si>
  <si>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</si>
  <si>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</si>
  <si>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</si>
  <si>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</si>
  <si>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</si>
  <si>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</si>
  <si>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</si>
  <si>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</si>
  <si>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</si>
  <si>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</si>
  <si>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</si>
  <si>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</si>
  <si>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</si>
  <si>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</si>
  <si>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</si>
  <si>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</si>
  <si>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</si>
  <si>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</si>
  <si>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</si>
  <si>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</si>
  <si>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</si>
  <si>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</si>
  <si>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</si>
  <si>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</si>
  <si>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</si>
  <si>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</si>
  <si>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</si>
  <si>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</si>
  <si>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</si>
  <si>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</si>
  <si>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</si>
  <si>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</si>
  <si>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</si>
  <si>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</si>
  <si>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</si>
  <si>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</si>
  <si>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</si>
  <si>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</si>
  <si>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</si>
  <si>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</si>
  <si>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</si>
  <si>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</si>
  <si>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</si>
  <si>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</si>
  <si>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</si>
  <si>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</si>
  <si>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</si>
  <si>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</si>
  <si>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</si>
  <si>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</si>
  <si>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</si>
  <si>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</si>
  <si>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</si>
  <si>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</si>
  <si>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</si>
  <si>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</si>
  <si>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</si>
  <si>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</si>
  <si>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</si>
  <si>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</si>
  <si>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</si>
  <si>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</si>
  <si>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</si>
  <si>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</si>
  <si>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</si>
  <si>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</si>
  <si>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</si>
  <si>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</si>
  <si>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</si>
  <si>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</si>
  <si>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</si>
  <si>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</si>
  <si>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</si>
  <si>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</si>
  <si>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</si>
  <si>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</si>
  <si>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</si>
  <si>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</si>
  <si>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</si>
  <si>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</si>
  <si>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</si>
  <si>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</si>
  <si>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</si>
  <si>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</si>
  <si>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</si>
  <si>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</si>
  <si>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</si>
  <si>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</si>
  <si>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</si>
  <si>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</si>
  <si>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</si>
  <si>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</si>
  <si>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</si>
  <si>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</si>
  <si>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</si>
  <si>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</si>
  <si>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</si>
  <si>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</si>
  <si>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</si>
  <si>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</si>
  <si>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</si>
  <si>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</si>
  <si>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</si>
  <si>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</si>
  <si>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</si>
  <si>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</si>
  <si>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</si>
  <si>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</si>
  <si>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</si>
  <si>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</si>
  <si>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</si>
  <si>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</si>
  <si>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</si>
  <si>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</si>
  <si>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</si>
  <si>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</si>
  <si>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</si>
  <si>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</si>
  <si>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</si>
  <si>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</si>
  <si>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</si>
  <si>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</si>
  <si>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</si>
  <si>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</si>
  <si>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</si>
  <si>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</si>
  <si>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</si>
  <si>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</si>
  <si>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</si>
  <si>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</si>
  <si>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</si>
  <si>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</si>
  <si>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</si>
  <si>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</si>
  <si>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</si>
  <si>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</si>
  <si>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</si>
  <si>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</si>
  <si>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</si>
  <si>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</si>
  <si>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</si>
  <si>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</si>
  <si>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</si>
  <si>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</si>
  <si>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</si>
  <si>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</si>
  <si>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</si>
  <si>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</si>
  <si>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</si>
  <si>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</si>
  <si>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</si>
  <si>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</si>
  <si>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</si>
  <si>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</si>
  <si>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</si>
  <si>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</si>
  <si>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</si>
  <si>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</si>
  <si>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</si>
  <si>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</si>
  <si>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</si>
  <si>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</si>
  <si>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</si>
  <si>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</si>
  <si>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</si>
  <si>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</si>
  <si>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</si>
  <si>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</si>
  <si>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</si>
  <si>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</si>
  <si>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</si>
  <si>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</si>
  <si>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</si>
  <si>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</si>
  <si>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</si>
  <si>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</si>
  <si>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</si>
  <si>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</si>
  <si>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</si>
  <si>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</si>
  <si>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</si>
  <si>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</si>
  <si>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</si>
  <si>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</si>
  <si>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</si>
  <si>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</si>
  <si>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</si>
  <si>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</si>
  <si>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</si>
  <si>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</si>
  <si>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</si>
  <si>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</si>
  <si>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</si>
  <si>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</si>
  <si>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</si>
  <si>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</si>
  <si>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</si>
  <si>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</si>
  <si>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</si>
  <si>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</si>
  <si>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</si>
  <si>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</si>
  <si>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</si>
  <si>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</si>
  <si>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</si>
  <si>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</si>
  <si>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</si>
  <si>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</si>
  <si>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</si>
  <si>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</si>
  <si>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</si>
  <si>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</si>
  <si>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</si>
  <si>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</si>
  <si>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</si>
  <si>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</si>
  <si>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</si>
  <si>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</si>
  <si>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</si>
  <si>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</si>
  <si>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</si>
  <si>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</si>
  <si>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</si>
  <si>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</si>
  <si>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</si>
  <si>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</si>
  <si>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</si>
  <si>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</si>
  <si>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</si>
  <si>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</si>
  <si>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</si>
  <si>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</si>
  <si>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</si>
  <si>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</si>
  <si>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</si>
  <si>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</si>
  <si>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</si>
  <si>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</si>
  <si>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</si>
  <si>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</si>
  <si>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</si>
  <si>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</si>
  <si>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</si>
  <si>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</si>
  <si>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</si>
  <si>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</si>
  <si>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</si>
  <si>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</si>
  <si>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</si>
  <si>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</si>
  <si>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</si>
  <si>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</si>
  <si>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</si>
  <si>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</si>
  <si>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</si>
  <si>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</si>
  <si>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</si>
  <si>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</si>
  <si>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</si>
  <si>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</si>
  <si>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</si>
  <si>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</si>
  <si>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</si>
  <si>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</si>
  <si>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</si>
  <si>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</si>
  <si>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</si>
  <si>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</si>
  <si>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</si>
  <si>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</si>
  <si>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</si>
  <si>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</si>
  <si>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</si>
  <si>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</si>
  <si>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</si>
  <si>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</si>
  <si>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</si>
  <si>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</si>
  <si>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</si>
  <si>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</si>
  <si>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</si>
  <si>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</si>
  <si>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</si>
  <si>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</si>
  <si>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</si>
  <si>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</si>
  <si>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</si>
  <si>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</si>
  <si>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</si>
  <si>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</si>
  <si>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</si>
  <si>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</si>
  <si>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</si>
  <si>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</si>
  <si>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</si>
  <si>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</si>
  <si>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</si>
  <si>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</si>
  <si>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</si>
  <si>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</si>
  <si>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</si>
  <si>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</si>
  <si>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</si>
  <si>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</si>
  <si>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</si>
  <si>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</si>
  <si>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</si>
  <si>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</si>
  <si>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</si>
  <si>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</si>
  <si>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</si>
  <si>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</si>
  <si>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</si>
  <si>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</si>
  <si>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</si>
  <si>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</si>
  <si>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</si>
  <si>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</si>
  <si>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</si>
  <si>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</si>
  <si>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</si>
  <si>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</si>
  <si>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</si>
  <si>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</si>
  <si>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</si>
  <si>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</si>
  <si>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</si>
  <si>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</si>
  <si>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</si>
  <si>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</si>
  <si>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</si>
  <si>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</si>
  <si>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</si>
  <si>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</si>
  <si>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</si>
  <si>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</si>
  <si>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</si>
  <si>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</si>
  <si>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</si>
  <si>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</si>
  <si>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</si>
  <si>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</si>
  <si>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</si>
  <si>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</si>
  <si>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</si>
  <si>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</si>
  <si>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</si>
  <si>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</si>
  <si>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</si>
  <si>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</si>
  <si>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</si>
  <si>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</si>
  <si>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</si>
  <si>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</si>
  <si>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</si>
  <si>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</si>
  <si>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</si>
  <si>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</si>
  <si>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</si>
  <si>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</si>
  <si>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</si>
  <si>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</si>
  <si>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</si>
  <si>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</si>
  <si>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</si>
  <si>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</si>
  <si>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</si>
  <si>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</si>
  <si>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</si>
  <si>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</si>
  <si>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</si>
  <si>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</si>
  <si>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</si>
  <si>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</si>
  <si>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</si>
  <si>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</si>
  <si>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</si>
  <si>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</si>
  <si>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</si>
  <si>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</si>
  <si>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</si>
  <si>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</si>
  <si>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</si>
  <si>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</si>
  <si>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</si>
  <si>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</si>
  <si>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</si>
  <si>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</si>
  <si>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</si>
  <si>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</si>
  <si>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</si>
  <si>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</si>
  <si>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</si>
  <si>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</si>
  <si>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</si>
  <si>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</si>
  <si>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</si>
  <si>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</si>
  <si>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</si>
  <si>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</si>
  <si>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</si>
  <si>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</si>
  <si>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</si>
  <si>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</si>
  <si>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</si>
  <si>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</si>
  <si>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</si>
  <si>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</si>
  <si>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</si>
  <si>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</si>
  <si>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</si>
  <si>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</si>
  <si>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</si>
  <si>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</si>
  <si>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</si>
  <si>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</si>
  <si>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</si>
  <si>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</si>
  <si>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</si>
  <si>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</si>
  <si>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</si>
  <si>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</si>
  <si>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</si>
  <si>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</si>
  <si>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</si>
  <si>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</si>
  <si>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</si>
  <si>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</si>
  <si>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</si>
  <si>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</si>
  <si>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</si>
  <si>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</si>
  <si>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</si>
  <si>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</si>
  <si>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</si>
  <si>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</si>
  <si>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</si>
  <si>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</si>
  <si>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</si>
  <si>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</si>
  <si>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</si>
  <si>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</si>
  <si>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</si>
  <si>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</si>
  <si>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</si>
  <si>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</si>
  <si>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</si>
  <si>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</si>
  <si>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</si>
  <si>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</si>
  <si>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</si>
  <si>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</si>
  <si>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</si>
  <si>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</si>
  <si>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</si>
  <si>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</si>
  <si>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</si>
  <si>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</si>
  <si>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</si>
  <si>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</si>
  <si>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</si>
  <si>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</si>
  <si>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</si>
  <si>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</si>
  <si>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</si>
  <si>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</si>
  <si>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</si>
  <si>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</si>
  <si>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</si>
  <si>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</si>
  <si>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</si>
  <si>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</si>
  <si>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</si>
  <si>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</si>
  <si>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</si>
  <si>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</si>
  <si>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</si>
  <si>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</si>
  <si>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</si>
  <si>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</si>
  <si>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</si>
  <si>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</si>
  <si>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</si>
  <si>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</si>
  <si>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</si>
  <si>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</si>
  <si>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</si>
  <si>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</si>
  <si>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</si>
  <si>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</si>
  <si>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</si>
  <si>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</si>
  <si>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</si>
  <si>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</si>
  <si>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</si>
  <si>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</si>
  <si>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</si>
  <si>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</si>
  <si>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</si>
  <si>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</si>
  <si>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</si>
  <si>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</si>
  <si>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</si>
  <si>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</si>
  <si>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</si>
  <si>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</si>
  <si>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</si>
  <si>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</si>
  <si>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</si>
  <si>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</si>
  <si>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</si>
  <si>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</si>
  <si>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</si>
  <si>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</si>
  <si>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</si>
  <si>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</si>
  <si>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</si>
  <si>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</si>
  <si>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</si>
  <si>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</si>
  <si>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</si>
  <si>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</si>
  <si>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</si>
  <si>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</si>
  <si>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</si>
  <si>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</si>
  <si>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</si>
  <si>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</si>
  <si>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</si>
  <si>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</si>
  <si>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</si>
  <si>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</si>
  <si>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</si>
  <si>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</si>
  <si>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</si>
  <si>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</si>
  <si>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</si>
  <si>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</si>
  <si>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</si>
  <si>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</si>
  <si>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</si>
  <si>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</si>
  <si>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</si>
  <si>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</si>
  <si>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</si>
  <si>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</si>
  <si>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</si>
  <si>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</si>
  <si>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</si>
  <si>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</si>
  <si>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</si>
  <si>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</si>
  <si>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</si>
  <si>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</si>
  <si>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</si>
  <si>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</si>
  <si>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</si>
  <si>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</si>
  <si>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</si>
  <si>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</si>
  <si>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</si>
  <si>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</si>
  <si>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</si>
  <si>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</si>
  <si>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</si>
  <si>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</si>
  <si>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</si>
  <si>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</si>
  <si>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</si>
  <si>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</si>
  <si>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</si>
  <si>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</si>
  <si>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</si>
  <si>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</si>
  <si>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</si>
  <si>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</si>
  <si>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</si>
  <si>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</si>
  <si>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</si>
  <si>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</si>
  <si>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</si>
  <si>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</si>
  <si>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</si>
  <si>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</si>
  <si>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</si>
  <si>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</si>
  <si>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</si>
  <si>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</si>
  <si>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</si>
  <si>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</si>
  <si>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</si>
  <si>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</si>
  <si>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</si>
  <si>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</si>
  <si>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</si>
  <si>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</si>
  <si>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</si>
  <si>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</si>
  <si>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</si>
  <si>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</si>
  <si>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</si>
  <si>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</si>
  <si>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</si>
  <si>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</si>
  <si>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</si>
  <si>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</si>
  <si>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</si>
  <si>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</si>
  <si>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</si>
  <si>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</si>
  <si>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</si>
  <si>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</si>
  <si>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</si>
  <si>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</si>
  <si>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</si>
  <si>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</si>
  <si>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</si>
  <si>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</si>
  <si>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</si>
  <si>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</si>
  <si>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</si>
  <si>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</si>
  <si>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</si>
  <si>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</si>
  <si>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</si>
  <si>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</si>
  <si>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</si>
  <si>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</si>
  <si>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</si>
  <si>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</si>
  <si>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</si>
  <si>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</si>
  <si>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</si>
  <si>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</si>
  <si>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</si>
  <si>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</si>
  <si>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</si>
  <si>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</si>
  <si>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</si>
  <si>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</si>
  <si>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</si>
  <si>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</si>
  <si>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</si>
  <si>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</si>
  <si>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</si>
  <si>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</si>
  <si>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</si>
  <si>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</si>
  <si>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</si>
  <si>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</si>
  <si>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</si>
  <si>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</si>
  <si>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</si>
  <si>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</si>
  <si>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</si>
  <si>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</si>
  <si>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</si>
  <si>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</si>
  <si>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</si>
  <si>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</si>
  <si>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</si>
  <si>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</si>
  <si>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</si>
  <si>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</si>
  <si>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</si>
  <si>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</si>
  <si>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</si>
  <si>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</si>
  <si>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</si>
  <si>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</si>
  <si>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</si>
  <si>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</si>
  <si>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</si>
  <si>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</si>
  <si>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</si>
  <si>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</si>
  <si>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</si>
  <si>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</si>
  <si>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</si>
  <si>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</si>
  <si>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</si>
  <si>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</si>
  <si>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</si>
  <si>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</si>
  <si>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</si>
  <si>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</si>
  <si>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</si>
  <si>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</si>
  <si>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</si>
  <si>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</si>
  <si>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</si>
  <si>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</si>
  <si>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</si>
  <si>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</si>
  <si>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</si>
  <si>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</si>
  <si>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</si>
  <si>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</si>
  <si>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</si>
  <si>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</si>
  <si>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</si>
  <si>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</si>
  <si>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</si>
  <si>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</si>
  <si>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</si>
  <si>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</si>
  <si>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</si>
  <si>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</si>
  <si>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</si>
  <si>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</si>
  <si>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</si>
  <si>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</si>
  <si>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</si>
  <si>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</si>
  <si>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</si>
  <si>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</si>
  <si>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</si>
  <si>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</si>
  <si>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</si>
  <si>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</si>
  <si>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</si>
  <si>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</si>
  <si>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</si>
  <si>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</si>
  <si>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</si>
  <si>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</si>
  <si>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</si>
  <si>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</si>
  <si>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</si>
  <si>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</si>
  <si>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</si>
  <si>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</si>
  <si>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</si>
  <si>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</si>
  <si>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</si>
  <si>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</si>
  <si>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</si>
  <si>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</si>
  <si>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</si>
  <si>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</si>
  <si>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</si>
  <si>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</si>
  <si>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</si>
  <si>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</si>
  <si>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</si>
  <si>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</si>
  <si>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</si>
  <si>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</si>
  <si>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</si>
  <si>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</si>
  <si>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</si>
  <si>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</si>
  <si>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</si>
  <si>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</si>
  <si>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</si>
  <si>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</si>
  <si>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</si>
  <si>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</si>
  <si>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</si>
  <si>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</si>
  <si>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</si>
  <si>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</si>
  <si>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</si>
  <si>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</si>
  <si>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</si>
  <si>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</si>
  <si>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</si>
  <si>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</si>
  <si>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</si>
  <si>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</si>
  <si>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</si>
  <si>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</si>
  <si>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</si>
  <si>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</si>
  <si>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</si>
  <si>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</si>
  <si>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</si>
  <si>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</si>
  <si>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</si>
  <si>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</si>
  <si>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</si>
  <si>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</si>
  <si>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</si>
  <si>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</si>
  <si>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</si>
  <si>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</si>
  <si>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</si>
  <si>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</si>
  <si>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</si>
  <si>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</si>
  <si>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</si>
  <si>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</si>
  <si>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</si>
  <si>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</si>
  <si>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</si>
  <si>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</si>
  <si>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</si>
  <si>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</si>
  <si>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</si>
  <si>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</si>
  <si>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</si>
  <si>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</si>
  <si>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</si>
  <si>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</si>
  <si>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</si>
  <si>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</si>
  <si>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</si>
  <si>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</si>
  <si>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</si>
  <si>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</si>
  <si>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</si>
  <si>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</si>
  <si>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</si>
  <si>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</si>
  <si>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</si>
  <si>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</si>
  <si>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</si>
  <si>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</si>
  <si>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</si>
  <si>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</si>
  <si>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</si>
  <si>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</si>
  <si>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</si>
  <si>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</si>
  <si>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</si>
  <si>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</si>
  <si>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</si>
  <si>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</si>
  <si>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</si>
  <si>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</si>
  <si>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</si>
  <si>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</si>
  <si>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</si>
  <si>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</si>
  <si>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</si>
  <si>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</si>
  <si>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</si>
  <si>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</si>
  <si>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</si>
  <si>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</si>
  <si>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</si>
  <si>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</si>
  <si>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</si>
  <si>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</si>
  <si>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</si>
  <si>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</si>
  <si>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</si>
  <si>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</si>
  <si>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</si>
  <si>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</si>
  <si>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</si>
  <si>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</si>
  <si>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</si>
  <si>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</si>
  <si>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</si>
  <si>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</si>
  <si>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</si>
  <si>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</si>
  <si>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</si>
  <si>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</si>
  <si>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</si>
  <si>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</si>
  <si>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</si>
  <si>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</si>
  <si>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</si>
  <si>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</si>
  <si>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</si>
  <si>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</si>
  <si>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</si>
  <si>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</si>
  <si>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</si>
  <si>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</si>
  <si>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</si>
  <si>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</si>
  <si>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</si>
  <si>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</si>
  <si>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</si>
  <si>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</si>
  <si>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</si>
  <si>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</si>
  <si>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</si>
  <si>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</si>
  <si>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</si>
  <si>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</si>
  <si>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</si>
  <si>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</si>
  <si>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</si>
  <si>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</si>
  <si>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</si>
  <si>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</si>
  <si>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</si>
  <si>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</si>
  <si>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</si>
  <si>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</si>
  <si>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</si>
  <si>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</si>
  <si>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</si>
  <si>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</si>
  <si>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</si>
  <si>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</si>
  <si>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</si>
  <si>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</si>
  <si>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</si>
  <si>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</si>
  <si>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</si>
  <si>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</si>
  <si>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</si>
  <si>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</si>
  <si>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</si>
  <si>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</si>
  <si>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</si>
  <si>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</si>
  <si>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</si>
  <si>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</si>
  <si>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</si>
  <si>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</si>
  <si>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</si>
  <si>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</si>
  <si>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</si>
  <si>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</si>
  <si>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</si>
  <si>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</si>
  <si>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</si>
  <si>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</si>
  <si>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</si>
  <si>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</si>
  <si>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</si>
  <si>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</si>
  <si>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</si>
  <si>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</si>
  <si>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</si>
  <si>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</si>
  <si>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</si>
  <si>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</si>
  <si>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</si>
  <si>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</si>
  <si>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</si>
  <si>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</si>
  <si>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</si>
  <si>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</si>
  <si>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</si>
  <si>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</si>
  <si>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</si>
  <si>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</si>
  <si>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</si>
  <si>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</si>
  <si>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</si>
  <si>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</si>
  <si>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</si>
  <si>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</si>
  <si>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</si>
  <si>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</si>
  <si>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</si>
  <si>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</si>
  <si>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</si>
  <si>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</si>
  <si>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</si>
  <si>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</si>
  <si>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</si>
  <si>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</si>
  <si>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</si>
  <si>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</si>
  <si>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</si>
  <si>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</si>
  <si>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</si>
  <si>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</si>
  <si>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</si>
  <si>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</si>
  <si>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</si>
  <si>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</si>
  <si>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</si>
  <si>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</si>
  <si>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</si>
  <si>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</si>
  <si>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</si>
  <si>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</si>
  <si>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</si>
  <si>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</si>
  <si>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</si>
  <si>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</si>
  <si>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</si>
  <si>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</si>
  <si>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</si>
  <si>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</si>
  <si>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</si>
  <si>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</si>
  <si>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</si>
  <si>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</si>
  <si>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</si>
  <si>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</si>
  <si>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</si>
  <si>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</si>
  <si>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</si>
  <si>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</si>
  <si>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</si>
  <si>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</si>
  <si>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</si>
  <si>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</si>
  <si>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</si>
  <si>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</si>
  <si>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</si>
  <si>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</si>
  <si>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</si>
  <si>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</si>
  <si>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</si>
  <si>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</si>
  <si>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</si>
  <si>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</si>
  <si>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</si>
  <si>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</si>
  <si>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</si>
  <si>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</si>
  <si>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</si>
  <si>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</si>
  <si>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</si>
  <si>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</si>
  <si>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</si>
  <si>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</si>
  <si>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</si>
  <si>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</si>
  <si>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</si>
  <si>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</si>
  <si>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</si>
  <si>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</si>
  <si>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</si>
  <si>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</si>
  <si>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</si>
  <si>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</si>
  <si>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</si>
  <si>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</si>
  <si>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</si>
  <si>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</si>
  <si>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</si>
  <si>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</si>
  <si>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</si>
  <si>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</si>
  <si>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</si>
  <si>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</si>
  <si>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</si>
  <si>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</si>
  <si>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</si>
  <si>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</si>
  <si>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</si>
  <si>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</si>
  <si>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</si>
  <si>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</si>
  <si>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</si>
  <si>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</si>
  <si>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</si>
  <si>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</si>
  <si>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</si>
  <si>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</si>
  <si>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</si>
  <si>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</si>
  <si>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</si>
  <si>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</si>
  <si>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</si>
  <si>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</si>
  <si>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</si>
  <si>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</si>
  <si>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</si>
  <si>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</si>
  <si>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</si>
  <si>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</si>
  <si>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</si>
  <si>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</si>
  <si>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</si>
  <si>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</si>
  <si>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</si>
  <si>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</si>
  <si>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</si>
  <si>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</si>
  <si>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</si>
  <si>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</si>
  <si>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</si>
  <si>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</si>
  <si>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</si>
  <si>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</si>
  <si>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</si>
  <si>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</si>
  <si>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</si>
  <si>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</si>
  <si>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</si>
  <si>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</si>
  <si>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</si>
  <si>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</si>
  <si>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</si>
  <si>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</si>
  <si>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</si>
  <si>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</si>
  <si>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</si>
  <si>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</si>
  <si>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</si>
  <si>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</si>
  <si>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</si>
  <si>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</si>
  <si>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</si>
  <si>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</si>
  <si>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</si>
  <si>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</si>
  <si>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</si>
  <si>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</si>
  <si>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</si>
  <si>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</si>
  <si>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</si>
  <si>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</si>
  <si>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</si>
  <si>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</si>
  <si>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</si>
  <si>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</si>
  <si>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</si>
  <si>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</si>
  <si>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</si>
  <si>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</si>
  <si>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</si>
  <si>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</si>
  <si>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</si>
  <si>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</si>
  <si>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</si>
  <si>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</si>
  <si>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</si>
  <si>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</si>
  <si>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</si>
  <si>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</si>
  <si>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</si>
  <si>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</si>
  <si>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</si>
  <si>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</si>
  <si>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</si>
  <si>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</si>
  <si>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</si>
  <si>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</si>
  <si>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</si>
  <si>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</si>
  <si>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</si>
  <si>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</si>
  <si>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</si>
  <si>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</si>
  <si>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</si>
  <si>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</si>
  <si>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</si>
  <si>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</si>
  <si>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</si>
  <si>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</si>
  <si>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</si>
  <si>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</si>
  <si>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</si>
  <si>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</si>
  <si>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</si>
  <si>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</si>
  <si>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</si>
  <si>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</si>
  <si>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</si>
  <si>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</si>
  <si>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</si>
  <si>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</si>
  <si>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</si>
  <si>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</si>
  <si>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</si>
  <si>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</si>
  <si>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</si>
  <si>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</si>
  <si>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</si>
  <si>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</si>
  <si>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</si>
  <si>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</si>
  <si>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</si>
  <si>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</si>
  <si>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</si>
  <si>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</si>
  <si>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</si>
  <si>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</si>
  <si>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</si>
  <si>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</si>
  <si>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</si>
  <si>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</si>
  <si>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</si>
  <si>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</si>
  <si>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</si>
  <si>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</si>
  <si>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</si>
  <si>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</si>
  <si>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</si>
  <si>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</si>
  <si>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</si>
  <si>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</si>
  <si>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</si>
  <si>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</si>
  <si>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</si>
  <si>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</si>
  <si>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</si>
  <si>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</si>
  <si>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</si>
  <si>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</si>
  <si>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</si>
  <si>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</si>
  <si>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</si>
  <si>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</si>
  <si>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</si>
  <si>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</si>
  <si>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</si>
  <si>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</si>
  <si>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</si>
  <si>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</si>
  <si>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</si>
  <si>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</si>
  <si>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</si>
  <si>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</si>
  <si>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</si>
  <si>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</si>
  <si>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</si>
  <si>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</si>
  <si>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</si>
  <si>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</si>
  <si>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</si>
  <si>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</si>
  <si>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</si>
  <si>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</si>
  <si>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</si>
  <si>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</si>
  <si>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</si>
  <si>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</si>
  <si>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</si>
  <si>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</si>
  <si>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</si>
  <si>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</si>
  <si>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</si>
  <si>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</si>
  <si>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</si>
  <si>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</si>
  <si>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</si>
  <si>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</si>
  <si>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</si>
  <si>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</si>
  <si>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</si>
  <si>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</si>
  <si>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</si>
  <si>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</si>
  <si>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</si>
  <si>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</si>
  <si>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</si>
  <si>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</si>
  <si>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</si>
  <si>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</si>
  <si>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</si>
  <si>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</si>
  <si>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</si>
  <si>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</si>
  <si>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</si>
  <si>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</si>
  <si>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</si>
  <si>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</si>
  <si>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</si>
  <si>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</si>
  <si>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</si>
  <si>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</si>
  <si>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</si>
  <si>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</si>
  <si>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</si>
  <si>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</si>
  <si>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</si>
  <si>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</si>
  <si>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</si>
  <si>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</si>
  <si>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</si>
  <si>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</si>
  <si>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</si>
  <si>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</si>
  <si>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</si>
  <si>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</si>
  <si>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</si>
  <si>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</si>
  <si>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</si>
  <si>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</si>
  <si>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</si>
  <si>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</si>
  <si>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</si>
  <si>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</si>
  <si>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</si>
  <si>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</si>
  <si>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</si>
  <si>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</si>
  <si>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</si>
  <si>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</si>
  <si>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</si>
  <si>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</si>
  <si>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</si>
  <si>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</si>
  <si>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</si>
  <si>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</si>
  <si>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</si>
  <si>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</si>
  <si>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</si>
  <si>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</si>
  <si>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</si>
  <si>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</si>
  <si>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</si>
  <si>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</si>
  <si>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</si>
  <si>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</si>
  <si>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</si>
  <si>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</si>
  <si>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</si>
  <si>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</si>
  <si>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</si>
  <si>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</si>
  <si>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</si>
  <si>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</si>
  <si>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</si>
  <si>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</si>
  <si>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</si>
  <si>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</si>
  <si>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</si>
  <si>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</si>
  <si>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</si>
  <si>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</si>
  <si>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</si>
  <si>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</si>
  <si>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</si>
  <si>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</si>
  <si>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</si>
  <si>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</si>
  <si>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</si>
  <si>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</si>
  <si>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</si>
  <si>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</si>
  <si>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</si>
  <si>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</si>
  <si>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</si>
  <si>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</si>
  <si>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</si>
  <si>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</si>
  <si>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</si>
  <si>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</si>
  <si>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</si>
  <si>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</si>
  <si>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</si>
  <si>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</si>
  <si>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</si>
  <si>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</si>
  <si>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</si>
  <si>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</si>
  <si>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</si>
  <si>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</si>
  <si>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</si>
  <si>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</si>
  <si>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</si>
  <si>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</si>
  <si>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</si>
  <si>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</si>
  <si>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</si>
  <si>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</si>
  <si>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</si>
  <si>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</si>
  <si>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</si>
  <si>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</si>
  <si>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</si>
  <si>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</si>
  <si>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</si>
  <si>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</si>
  <si>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</si>
  <si>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</si>
  <si>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</si>
  <si>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</si>
  <si>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</si>
  <si>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</si>
  <si>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</si>
  <si>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</si>
  <si>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</si>
  <si>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</si>
  <si>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</si>
  <si>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</si>
  <si>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</si>
  <si>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</si>
  <si>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</si>
  <si>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</si>
  <si>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</si>
  <si>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</si>
  <si>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</si>
  <si>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</si>
  <si>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</si>
  <si>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</si>
  <si>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</si>
  <si>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</si>
  <si>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</si>
  <si>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</si>
  <si>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</si>
  <si>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</si>
  <si>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</si>
  <si>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</si>
  <si>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</si>
  <si>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</si>
  <si>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</si>
  <si>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</si>
  <si>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</si>
  <si>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</si>
  <si>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</si>
  <si>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</si>
  <si>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</si>
  <si>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</si>
  <si>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</si>
  <si>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</si>
  <si>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</si>
  <si>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</si>
  <si>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</si>
  <si>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</si>
  <si>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</si>
  <si>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</si>
  <si>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</si>
  <si>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</si>
  <si>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</si>
  <si>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</si>
  <si>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</si>
  <si>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</si>
  <si>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</si>
  <si>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</si>
  <si>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</si>
  <si>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</si>
  <si>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</si>
  <si>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</si>
  <si>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</si>
  <si>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</si>
  <si>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</si>
  <si>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</si>
  <si>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</si>
  <si>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</si>
  <si>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</si>
  <si>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</si>
  <si>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</si>
  <si>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</si>
  <si>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</si>
  <si>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</si>
  <si>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</si>
  <si>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</si>
  <si>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</si>
  <si>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</si>
  <si>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</si>
  <si>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</si>
  <si>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</si>
  <si>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</si>
  <si>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</si>
  <si>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</si>
  <si>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</si>
  <si>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</si>
  <si>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</si>
  <si>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</si>
  <si>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</si>
  <si>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</si>
  <si>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</si>
  <si>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</si>
  <si>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</si>
  <si>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</si>
  <si>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</si>
  <si>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</si>
  <si>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</si>
  <si>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</si>
  <si>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</si>
  <si>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</si>
  <si>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</si>
  <si>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</si>
  <si>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</si>
  <si>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</si>
  <si>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</si>
  <si>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</si>
  <si>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</si>
  <si>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</si>
  <si>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</si>
  <si>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</si>
  <si>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</si>
  <si>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</si>
  <si>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</si>
  <si>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</si>
  <si>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</si>
  <si>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</si>
  <si>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</si>
  <si>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</si>
  <si>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</si>
  <si>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</si>
  <si>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</si>
  <si>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</si>
  <si>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</si>
  <si>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</si>
  <si>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</si>
  <si>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</si>
  <si>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</si>
  <si>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</si>
  <si>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</si>
  <si>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</si>
  <si>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</si>
  <si>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</si>
  <si>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</si>
  <si>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</si>
  <si>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</si>
  <si>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</si>
  <si>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</si>
  <si>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</si>
  <si>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</si>
  <si>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</si>
  <si>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</si>
  <si>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</si>
  <si>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</si>
  <si>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</si>
  <si>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</si>
  <si>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</si>
  <si>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</si>
  <si>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</si>
  <si>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</si>
  <si>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</si>
  <si>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</si>
  <si>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</si>
  <si>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</si>
  <si>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</si>
  <si>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</si>
  <si>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</si>
  <si>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</si>
  <si>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</si>
  <si>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</si>
  <si>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</si>
  <si>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</si>
  <si>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</si>
  <si>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</si>
  <si>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</si>
  <si>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</si>
  <si>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</si>
  <si>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</si>
  <si>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</si>
  <si>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</si>
  <si>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</si>
  <si>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</si>
  <si>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</si>
  <si>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</si>
  <si>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</si>
  <si>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</si>
  <si>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</si>
  <si>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</si>
  <si>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</si>
  <si>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</si>
  <si>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</si>
  <si>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</si>
  <si>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</si>
  <si>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</si>
  <si>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</si>
  <si>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</si>
  <si>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</si>
  <si>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</si>
  <si>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</si>
  <si>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</si>
  <si>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</si>
  <si>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</si>
  <si>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</si>
  <si>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</si>
  <si>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</si>
  <si>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</si>
  <si>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</si>
  <si>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</si>
  <si>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</si>
  <si>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</si>
  <si>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</si>
  <si>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</si>
  <si>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</si>
  <si>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</si>
  <si>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</si>
  <si>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</si>
  <si>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</si>
  <si>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</si>
  <si>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</si>
  <si>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</si>
  <si>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</si>
  <si>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</si>
  <si>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</si>
  <si>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</si>
  <si>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</si>
  <si>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</si>
  <si>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</si>
  <si>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</si>
  <si>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</si>
  <si>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</si>
  <si>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</si>
  <si>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</si>
  <si>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</si>
  <si>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</si>
  <si>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</si>
  <si>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</si>
  <si>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</si>
  <si>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</si>
  <si>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</si>
  <si>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</si>
  <si>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</si>
  <si>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</si>
  <si>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</si>
  <si>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</si>
  <si>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</si>
  <si>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</si>
  <si>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</si>
  <si>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</si>
  <si>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</si>
  <si>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</si>
  <si>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</si>
  <si>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</si>
  <si>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</si>
  <si>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</si>
  <si>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</si>
  <si>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</si>
  <si>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</si>
  <si>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</si>
  <si>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</si>
  <si>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</si>
  <si>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</si>
  <si>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</si>
  <si>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</si>
  <si>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</si>
  <si>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</si>
  <si>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</si>
  <si>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</si>
  <si>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</si>
  <si>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</si>
  <si>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</si>
  <si>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</si>
  <si>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</si>
  <si>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</si>
  <si>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</si>
  <si>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</si>
  <si>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</si>
  <si>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</si>
  <si>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</si>
  <si>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</si>
  <si>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</si>
  <si>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</si>
  <si>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</si>
  <si>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</si>
  <si>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</si>
  <si>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</si>
  <si>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</si>
  <si>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</si>
  <si>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</si>
  <si>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</si>
  <si>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</si>
  <si>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</si>
  <si>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</si>
  <si>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</si>
  <si>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</si>
  <si>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</si>
  <si>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</si>
  <si>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</si>
  <si>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</si>
  <si>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</si>
  <si>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</si>
  <si>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</si>
  <si>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</si>
  <si>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</si>
  <si>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</si>
  <si>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</si>
  <si>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</si>
  <si>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</si>
  <si>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</si>
  <si>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</si>
  <si>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</si>
  <si>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</si>
  <si>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</si>
  <si>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</si>
  <si>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</si>
  <si>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</si>
  <si>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</si>
  <si>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</si>
  <si>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</si>
  <si>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</si>
  <si>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</si>
  <si>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</si>
  <si>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</si>
  <si>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</si>
  <si>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</si>
  <si>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</si>
  <si>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</si>
  <si>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</si>
  <si>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</si>
  <si>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</si>
  <si>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</si>
  <si>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</si>
  <si>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</si>
  <si>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</si>
  <si>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</si>
  <si>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</si>
  <si>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</si>
  <si>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</si>
  <si>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</si>
  <si>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</si>
  <si>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</si>
  <si>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</si>
  <si>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</si>
  <si>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</si>
  <si>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</si>
  <si>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</si>
  <si>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</si>
  <si>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</si>
  <si>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</si>
  <si>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</si>
  <si>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</si>
  <si>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</si>
  <si>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</si>
  <si>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</si>
  <si>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</si>
  <si>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</si>
  <si>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</si>
  <si>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</si>
  <si>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</si>
  <si>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</si>
  <si>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</si>
  <si>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</si>
  <si>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</si>
  <si>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</si>
  <si>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</si>
  <si>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</si>
  <si>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</si>
  <si>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</si>
  <si>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</si>
  <si>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</si>
  <si>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</si>
  <si>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</si>
  <si>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</si>
  <si>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</si>
  <si>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</si>
  <si>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</si>
  <si>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</si>
  <si>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</si>
  <si>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</si>
  <si>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</si>
  <si>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</si>
  <si>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</si>
  <si>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</si>
  <si>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</si>
  <si>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</si>
  <si>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</si>
  <si>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</si>
  <si>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</si>
  <si>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</si>
  <si>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</si>
  <si>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</si>
  <si>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</si>
  <si>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</si>
  <si>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</si>
  <si>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</si>
  <si>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</si>
  <si>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</si>
  <si>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</si>
  <si>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</si>
  <si>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</si>
  <si>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</si>
  <si>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</si>
  <si>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</si>
  <si>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</si>
  <si>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</si>
  <si>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</si>
  <si>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</si>
  <si>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</si>
  <si>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</si>
  <si>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</si>
  <si>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</si>
  <si>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</si>
  <si>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</si>
  <si>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</si>
  <si>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</si>
  <si>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</si>
  <si>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</si>
  <si>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</si>
  <si>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</si>
  <si>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</si>
  <si>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</si>
  <si>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</si>
  <si>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</si>
  <si>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</si>
  <si>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</si>
  <si>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</si>
  <si>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</si>
  <si>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</si>
  <si>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</si>
  <si>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</si>
  <si>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</si>
  <si>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</si>
  <si>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</si>
  <si>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</si>
  <si>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</si>
  <si>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</si>
  <si>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</si>
  <si>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</si>
  <si>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</si>
  <si>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</si>
  <si>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</si>
  <si>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</si>
  <si>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</si>
  <si>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</si>
  <si>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</si>
  <si>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</si>
  <si>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</si>
  <si>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</si>
  <si>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</si>
  <si>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</si>
  <si>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</si>
  <si>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</si>
  <si>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</si>
  <si>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</si>
  <si>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</si>
  <si>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</si>
  <si>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</si>
  <si>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</si>
  <si>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</si>
  <si>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</si>
  <si>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</si>
  <si>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</si>
  <si>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</si>
  <si>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</si>
  <si>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</si>
  <si>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</si>
  <si>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</si>
  <si>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</si>
  <si>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</si>
  <si>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</si>
  <si>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</si>
  <si>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</si>
  <si>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</si>
  <si>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</si>
  <si>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</si>
  <si>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</si>
  <si>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</si>
  <si>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</si>
  <si>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</si>
  <si>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</si>
  <si>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</si>
  <si>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</si>
  <si>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</si>
  <si>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</si>
  <si>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</si>
  <si>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</si>
  <si>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</si>
  <si>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</si>
  <si>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</si>
  <si>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</si>
  <si>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</si>
  <si>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</si>
  <si>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</si>
  <si>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</si>
  <si>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</si>
  <si>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</si>
  <si>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</si>
  <si>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</si>
  <si>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</si>
  <si>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</si>
  <si>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</si>
  <si>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</si>
  <si>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</si>
  <si>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</si>
  <si>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</si>
  <si>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</si>
  <si>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</si>
  <si>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</si>
  <si>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</si>
  <si>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</si>
  <si>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</si>
  <si>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</si>
  <si>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</si>
  <si>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</si>
  <si>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</si>
  <si>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</si>
  <si>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</si>
  <si>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</si>
  <si>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</si>
  <si>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</si>
  <si>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</si>
  <si>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</si>
  <si>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</si>
  <si>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</si>
  <si>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</si>
  <si>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</si>
  <si>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</si>
  <si>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</si>
  <si>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</si>
  <si>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</si>
  <si>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</si>
  <si>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</si>
  <si>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</si>
  <si>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</si>
  <si>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</si>
  <si>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</si>
  <si>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</si>
  <si>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</si>
  <si>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</si>
  <si>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</si>
  <si>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</si>
  <si>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</si>
  <si>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</si>
  <si>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</si>
  <si>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</si>
  <si>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</si>
  <si>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</si>
  <si>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</si>
  <si>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</si>
  <si>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</si>
  <si>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</si>
  <si>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</si>
  <si>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</si>
  <si>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</si>
  <si>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</si>
  <si>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</si>
  <si>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</si>
  <si>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</si>
  <si>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</si>
  <si>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</si>
  <si>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</si>
  <si>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</si>
  <si>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</si>
  <si>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</si>
  <si>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</si>
  <si>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</si>
  <si>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</si>
  <si>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</si>
  <si>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</si>
  <si>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</si>
  <si>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</si>
  <si>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</si>
  <si>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</si>
  <si>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</si>
  <si>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</si>
  <si>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</si>
  <si>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</si>
  <si>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</si>
  <si>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</si>
  <si>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</si>
  <si>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</si>
  <si>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</si>
  <si>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</si>
  <si>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</si>
  <si>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</si>
  <si>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</si>
  <si>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</si>
  <si>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</si>
  <si>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</si>
  <si>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</si>
  <si>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</si>
  <si>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</si>
  <si>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</si>
  <si>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</si>
  <si>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</si>
  <si>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</si>
  <si>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</si>
  <si>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</si>
  <si>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</si>
  <si>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</si>
  <si>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</si>
  <si>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</si>
  <si>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</si>
  <si>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</si>
  <si>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</si>
  <si>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</si>
  <si>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</si>
  <si>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</si>
  <si>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</si>
  <si>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</si>
  <si>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</si>
  <si>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</si>
  <si>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</si>
  <si>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</si>
  <si>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</si>
  <si>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</si>
  <si>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</si>
  <si>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</si>
  <si>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</si>
  <si>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</si>
  <si>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</si>
  <si>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</si>
  <si>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</si>
  <si>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</si>
  <si>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</si>
  <si>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</si>
  <si>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</si>
  <si>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</si>
  <si>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</si>
  <si>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</si>
  <si>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</si>
  <si>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</si>
  <si>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</si>
  <si>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</si>
  <si>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</si>
  <si>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</si>
  <si>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</si>
  <si>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</si>
  <si>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</si>
  <si>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</si>
  <si>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</si>
  <si>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</si>
  <si>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</si>
  <si>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</si>
  <si>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</si>
  <si>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</si>
  <si>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</si>
  <si>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</si>
  <si>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</si>
  <si>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</si>
  <si>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</si>
  <si>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</si>
  <si>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</si>
  <si>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</si>
  <si>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</si>
  <si>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</si>
  <si>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</si>
  <si>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</si>
  <si>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</si>
  <si>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</si>
  <si>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</si>
  <si>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</si>
  <si>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</si>
  <si>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</si>
  <si>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</si>
  <si>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</si>
  <si>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</si>
  <si>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</si>
  <si>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</si>
  <si>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</si>
  <si>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</si>
  <si>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</si>
  <si>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</si>
  <si>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</si>
  <si>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</si>
  <si>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</si>
  <si>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</si>
  <si>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</si>
  <si>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</si>
  <si>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</si>
  <si>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</si>
  <si>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</si>
  <si>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</si>
  <si>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</si>
  <si>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</si>
  <si>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</si>
  <si>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</si>
  <si>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</si>
  <si>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</si>
  <si>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</si>
  <si>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</si>
  <si>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</si>
  <si>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</si>
  <si>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</si>
  <si>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</si>
  <si>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</si>
  <si>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</si>
  <si>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</si>
  <si>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</si>
  <si>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</si>
  <si>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</si>
  <si>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</si>
  <si>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</si>
  <si>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</si>
  <si>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</si>
  <si>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</si>
  <si>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</si>
  <si>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</si>
  <si>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</si>
  <si>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</si>
  <si>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</si>
  <si>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</si>
  <si>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</si>
  <si>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</si>
  <si>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</si>
  <si>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</si>
  <si>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</si>
  <si>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</si>
  <si>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</si>
  <si>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</si>
  <si>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</si>
  <si>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</si>
  <si>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</si>
  <si>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</si>
  <si>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</si>
  <si>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</si>
  <si>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</si>
  <si>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</si>
  <si>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</si>
  <si>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</si>
  <si>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</si>
  <si>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</si>
  <si>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</si>
  <si>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</si>
  <si>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</si>
  <si>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</si>
  <si>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</si>
  <si>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</si>
  <si>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</si>
  <si>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</si>
  <si>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</si>
  <si>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</si>
  <si>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</si>
  <si>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</si>
  <si>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</si>
  <si>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</si>
  <si>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</si>
  <si>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</si>
  <si>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</si>
  <si>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</si>
  <si>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</si>
  <si>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</si>
  <si>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</si>
  <si>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</si>
  <si>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</si>
  <si>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</si>
  <si>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</si>
  <si>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</si>
  <si>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</si>
  <si>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</si>
  <si>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</si>
  <si>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</si>
  <si>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</si>
  <si>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</si>
  <si>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</si>
  <si>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</si>
  <si>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</si>
  <si>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</si>
  <si>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</si>
  <si>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</si>
  <si>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</si>
  <si>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</si>
  <si>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</si>
  <si>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</si>
  <si>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</si>
  <si>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</si>
  <si>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</si>
  <si>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</si>
  <si>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</si>
  <si>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</si>
  <si>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</si>
  <si>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</si>
  <si>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</si>
  <si>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</si>
  <si>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</si>
  <si>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</si>
  <si>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</si>
  <si>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</si>
  <si>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</si>
  <si>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</si>
  <si>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</si>
  <si>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</si>
  <si>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</si>
  <si>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</si>
  <si>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</si>
  <si>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</si>
  <si>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</si>
  <si>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</si>
  <si>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</si>
  <si>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</si>
  <si>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</si>
  <si>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</si>
  <si>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</si>
  <si>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</si>
  <si>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</si>
  <si>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</si>
  <si>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</si>
  <si>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</si>
  <si>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</si>
  <si>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</si>
  <si>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</si>
  <si>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</si>
  <si>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</si>
  <si>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</si>
  <si>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</si>
  <si>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</si>
  <si>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</si>
  <si>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</si>
  <si>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</si>
  <si>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</si>
  <si>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</si>
  <si>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</si>
  <si>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</si>
  <si>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</si>
  <si>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</si>
  <si>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</si>
  <si>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</si>
  <si>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</si>
  <si>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</si>
  <si>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</si>
  <si>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</si>
  <si>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</si>
  <si>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</si>
  <si>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</si>
  <si>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</si>
  <si>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</si>
  <si>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</si>
  <si>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</si>
  <si>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</si>
  <si>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</si>
  <si>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</si>
  <si>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</si>
  <si>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</si>
  <si>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</si>
  <si>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</si>
  <si>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</si>
  <si>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</si>
  <si>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</si>
  <si>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</si>
  <si>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</si>
  <si>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</si>
  <si>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</si>
  <si>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</si>
  <si>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</si>
  <si>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</si>
  <si>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</si>
  <si>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</si>
  <si>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</si>
  <si>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</si>
  <si>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</si>
  <si>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</si>
  <si>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</si>
  <si>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</si>
  <si>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</si>
  <si>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</si>
  <si>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</si>
  <si>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</si>
  <si>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</si>
  <si>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</si>
  <si>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</si>
  <si>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</si>
  <si>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</si>
  <si>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</si>
  <si>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</si>
  <si>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</si>
  <si>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</si>
  <si>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</si>
  <si>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</si>
  <si>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</si>
  <si>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</si>
  <si>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</si>
  <si>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</si>
  <si>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</si>
  <si>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</si>
  <si>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</si>
  <si>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</si>
  <si>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</si>
  <si>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</si>
  <si>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</si>
  <si>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</si>
  <si>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</si>
  <si>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</si>
  <si>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</si>
  <si>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</si>
  <si>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</si>
  <si>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</si>
  <si>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</si>
  <si>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</si>
  <si>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</si>
  <si>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</si>
  <si>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</si>
  <si>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</si>
  <si>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</si>
  <si>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</si>
  <si>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</si>
  <si>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</si>
  <si>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</si>
  <si>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</si>
  <si>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</si>
  <si>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</si>
  <si>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</si>
  <si>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</si>
  <si>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</si>
  <si>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</si>
  <si>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</si>
  <si>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</si>
  <si>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</si>
  <si>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</si>
  <si>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</si>
  <si>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</si>
  <si>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</si>
  <si>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</si>
  <si>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</si>
  <si>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</si>
  <si>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</si>
  <si>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</si>
  <si>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</si>
  <si>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</si>
  <si>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</si>
  <si>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</si>
  <si>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</si>
  <si>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</si>
  <si>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</si>
  <si>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</si>
  <si>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</si>
  <si>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</si>
  <si>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</si>
  <si>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</si>
  <si>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</si>
  <si>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</si>
  <si>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</si>
  <si>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</si>
  <si>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</si>
  <si>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</si>
  <si>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</si>
  <si>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</si>
  <si>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</si>
  <si>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</si>
  <si>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</si>
  <si>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</si>
  <si>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</si>
  <si>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</si>
  <si>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</si>
  <si>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</si>
  <si>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</si>
  <si>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</si>
  <si>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</si>
  <si>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</si>
  <si>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</si>
  <si>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</si>
  <si>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</si>
  <si>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</si>
  <si>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</si>
  <si>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</si>
  <si>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</si>
  <si>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</si>
  <si>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</si>
  <si>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</si>
  <si>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</si>
  <si>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</si>
  <si>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</si>
  <si>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</si>
  <si>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</si>
  <si>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</si>
  <si>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</si>
  <si>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</si>
  <si>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</si>
  <si>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</si>
  <si>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</si>
  <si>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</si>
  <si>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</si>
  <si>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</si>
  <si>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</si>
  <si>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</si>
  <si>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</si>
  <si>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</si>
  <si>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</si>
  <si>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</si>
  <si>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</si>
  <si>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</si>
  <si>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</si>
  <si>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</si>
  <si>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</si>
  <si>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</si>
  <si>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</si>
  <si>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</si>
  <si>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</si>
  <si>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</si>
  <si>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</si>
  <si>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</si>
  <si>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</si>
  <si>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</si>
  <si>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</si>
  <si>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</si>
  <si>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</si>
  <si>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</si>
  <si>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</si>
  <si>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</si>
  <si>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</si>
  <si>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</si>
  <si>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</si>
  <si>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</si>
  <si>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</si>
  <si>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</si>
  <si>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</si>
  <si>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</si>
  <si>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</si>
  <si>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</si>
  <si>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</si>
  <si>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</si>
  <si>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</si>
  <si>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</si>
  <si>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</si>
  <si>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</si>
  <si>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</si>
  <si>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</si>
  <si>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</si>
  <si>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</si>
  <si>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</si>
  <si>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</si>
  <si>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</si>
  <si>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</si>
  <si>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</si>
  <si>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</si>
  <si>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</si>
  <si>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</si>
  <si>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</si>
  <si>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</si>
  <si>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</si>
  <si>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</si>
  <si>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</si>
  <si>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</si>
  <si>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</si>
  <si>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</si>
  <si>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</si>
  <si>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</si>
  <si>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</si>
  <si>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</si>
  <si>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</si>
  <si>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</si>
  <si>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</si>
  <si>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</si>
  <si>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</si>
  <si>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</si>
  <si>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</si>
  <si>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</si>
  <si>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</si>
  <si>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</si>
  <si>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</si>
  <si>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</si>
  <si>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</si>
  <si>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</si>
  <si>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</si>
  <si>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</si>
  <si>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</si>
  <si>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</si>
  <si>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</si>
  <si>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</si>
  <si>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</si>
  <si>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</si>
  <si>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</si>
  <si>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</si>
  <si>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</si>
  <si>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</si>
  <si>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</si>
  <si>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</si>
  <si>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</si>
  <si>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</si>
  <si>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</si>
  <si>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</si>
  <si>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</si>
  <si>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</si>
  <si>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</si>
  <si>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</si>
  <si>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</si>
  <si>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</si>
  <si>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</si>
  <si>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</si>
  <si>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</si>
  <si>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</si>
  <si>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</si>
  <si>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</si>
  <si>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</si>
  <si>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</si>
  <si>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</si>
  <si>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</si>
  <si>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</si>
  <si>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</si>
  <si>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</si>
  <si>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</si>
  <si>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</si>
  <si>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</si>
  <si>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</si>
  <si>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</si>
  <si>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</si>
  <si>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</si>
  <si>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</si>
  <si>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</si>
  <si>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</si>
  <si>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</si>
  <si>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</si>
  <si>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</si>
  <si>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</si>
  <si>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</si>
  <si>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</si>
  <si>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</si>
  <si>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</si>
  <si>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</si>
  <si>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</si>
  <si>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</si>
  <si>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</si>
  <si>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</si>
  <si>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</si>
  <si>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</si>
  <si>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</si>
  <si>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</si>
  <si>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</si>
  <si>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</si>
  <si>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</si>
  <si>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</si>
  <si>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</si>
  <si>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</si>
  <si>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</si>
  <si>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</si>
  <si>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</si>
  <si>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</si>
  <si>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</si>
  <si>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</si>
  <si>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</si>
  <si>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</si>
  <si>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</si>
  <si>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</si>
  <si>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</si>
  <si>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</si>
  <si>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</si>
  <si>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</si>
  <si>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</si>
  <si>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</si>
  <si>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</si>
  <si>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</si>
  <si>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</si>
  <si>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</si>
  <si>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</si>
  <si>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</si>
  <si>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</si>
  <si>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</si>
  <si>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</si>
  <si>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</si>
  <si>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</si>
  <si>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</si>
  <si>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</si>
  <si>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</si>
  <si>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</si>
  <si>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</si>
  <si>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</si>
  <si>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</si>
  <si>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</si>
  <si>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</si>
  <si>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</si>
  <si>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</si>
  <si>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</si>
  <si>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</si>
  <si>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</si>
  <si>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</si>
  <si>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</si>
  <si>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</si>
  <si>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</si>
  <si>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</si>
  <si>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</si>
  <si>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</si>
  <si>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</si>
  <si>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</si>
  <si>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</si>
  <si>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</si>
  <si>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</si>
  <si>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</si>
  <si>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</si>
  <si>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</si>
  <si>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</si>
  <si>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</si>
  <si>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</si>
  <si>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</si>
  <si>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</si>
  <si>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</si>
  <si>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</si>
  <si>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</si>
  <si>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</si>
  <si>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</si>
  <si>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</si>
  <si>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</si>
  <si>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</si>
  <si>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</si>
  <si>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</si>
  <si>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</si>
  <si>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</si>
  <si>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</si>
  <si>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</si>
  <si>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</si>
  <si>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</si>
  <si>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</si>
  <si>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</si>
  <si>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</si>
  <si>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</si>
  <si>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</si>
  <si>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</si>
  <si>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</si>
  <si>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</si>
  <si>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</si>
  <si>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</si>
  <si>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</si>
  <si>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</si>
  <si>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</si>
  <si>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</si>
  <si>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</si>
  <si>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</si>
  <si>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</si>
  <si>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</si>
  <si>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</si>
  <si>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</si>
  <si>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</si>
  <si>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</si>
  <si>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</si>
  <si>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</si>
  <si>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</si>
  <si>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</si>
  <si>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</si>
  <si>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</si>
  <si>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</si>
  <si>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</si>
  <si>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</si>
  <si>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</si>
  <si>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</si>
  <si>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</si>
  <si>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</si>
  <si>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</si>
  <si>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</si>
  <si>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</si>
  <si>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</si>
  <si>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</si>
  <si>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</si>
  <si>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</si>
  <si>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</si>
  <si>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</si>
  <si>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</si>
  <si>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</si>
  <si>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</si>
  <si>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</si>
  <si>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</si>
  <si>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</si>
  <si>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</si>
  <si>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</si>
  <si>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</si>
  <si>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</si>
  <si>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</si>
  <si>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</si>
  <si>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</si>
  <si>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</si>
  <si>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</si>
  <si>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</si>
  <si>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</si>
  <si>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</si>
  <si>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</si>
  <si>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</si>
  <si>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</si>
  <si>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</si>
  <si>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</si>
  <si>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</si>
  <si>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</si>
  <si>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</si>
  <si>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</si>
  <si>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</si>
  <si>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</si>
  <si>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</si>
  <si>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</si>
  <si>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</si>
  <si>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</si>
  <si>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</si>
  <si>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</si>
  <si>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</si>
  <si>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</si>
  <si>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</si>
  <si>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</si>
  <si>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</si>
  <si>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</si>
  <si>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</si>
  <si>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</si>
  <si>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</si>
  <si>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</si>
  <si>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</si>
  <si>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</si>
  <si>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</si>
  <si>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</si>
  <si>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</si>
  <si>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</si>
  <si>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</si>
  <si>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</si>
  <si>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</si>
  <si>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</si>
  <si>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</si>
  <si>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</si>
  <si>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</si>
  <si>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</si>
  <si>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</si>
  <si>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</si>
  <si>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</si>
  <si>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</si>
  <si>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</si>
  <si>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</si>
  <si>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</si>
  <si>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</si>
  <si>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</si>
  <si>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</si>
  <si>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</si>
  <si>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</si>
  <si>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</si>
  <si>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</si>
  <si>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</si>
  <si>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</si>
  <si>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</si>
  <si>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</si>
  <si>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</si>
  <si>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</si>
  <si>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</si>
  <si>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</si>
  <si>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</si>
  <si>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</si>
  <si>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</si>
  <si>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</si>
  <si>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</si>
  <si>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</si>
  <si>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</si>
  <si>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</si>
  <si>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</si>
  <si>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</si>
  <si>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</si>
  <si>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</si>
  <si>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</si>
  <si>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</si>
  <si>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</si>
  <si>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</si>
  <si>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</si>
  <si>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</si>
  <si>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</si>
  <si>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</si>
  <si>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</si>
  <si>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</si>
  <si>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</si>
  <si>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</si>
  <si>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</si>
  <si>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</si>
  <si>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</si>
  <si>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</si>
  <si>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</si>
  <si>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</si>
  <si>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</si>
  <si>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</si>
  <si>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</si>
  <si>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</si>
  <si>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</si>
  <si>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</si>
  <si>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</si>
  <si>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</si>
  <si>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</si>
  <si>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</si>
  <si>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</si>
  <si>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</si>
  <si>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</si>
  <si>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</si>
  <si>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</si>
  <si>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</si>
  <si>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</si>
  <si>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</si>
  <si>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</si>
  <si>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</si>
  <si>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</si>
  <si>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</si>
  <si>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</si>
  <si>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</si>
  <si>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</si>
  <si>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</si>
  <si>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</si>
  <si>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</si>
  <si>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</si>
  <si>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</si>
  <si>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</si>
  <si>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</si>
  <si>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</si>
  <si>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</si>
  <si>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</si>
  <si>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</si>
  <si>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</si>
  <si>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</si>
  <si>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</si>
  <si>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</si>
  <si>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</si>
  <si>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</si>
  <si>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</si>
  <si>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</si>
  <si>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</si>
  <si>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</si>
  <si>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</si>
  <si>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</si>
  <si>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</si>
  <si>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</si>
  <si>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</si>
  <si>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</si>
  <si>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</si>
  <si>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</si>
  <si>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</si>
  <si>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</si>
  <si>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</si>
  <si>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</si>
  <si>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</si>
  <si>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</si>
  <si>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</si>
  <si>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</si>
  <si>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</si>
  <si>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</si>
  <si>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</si>
  <si>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</si>
  <si>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</si>
  <si>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</si>
  <si>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</si>
  <si>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</si>
  <si>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</si>
  <si>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</si>
  <si>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</si>
  <si>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</si>
  <si>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</si>
  <si>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</si>
  <si>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</si>
  <si>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</si>
  <si>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</si>
  <si>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</si>
  <si>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</si>
  <si>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</si>
  <si>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</si>
  <si>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</si>
  <si>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</si>
  <si>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</si>
  <si>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</si>
  <si>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</si>
  <si>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</si>
  <si>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</si>
  <si>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</si>
  <si>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</si>
  <si>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</si>
  <si>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</si>
  <si>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</si>
  <si>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</si>
  <si>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</si>
  <si>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</si>
  <si>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</si>
  <si>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</si>
  <si>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</si>
  <si>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</si>
  <si>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</si>
  <si>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</si>
  <si>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</si>
  <si>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</si>
  <si>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</si>
  <si>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</si>
  <si>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</si>
  <si>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</si>
  <si>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</si>
  <si>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</si>
  <si>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</si>
  <si>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</si>
  <si>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</si>
  <si>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</si>
  <si>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</si>
  <si>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</si>
  <si>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</si>
  <si>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</si>
  <si>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</si>
  <si>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</si>
  <si>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</si>
  <si>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</si>
  <si>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</si>
  <si>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</si>
  <si>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</si>
  <si>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</si>
  <si>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</si>
  <si>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</si>
  <si>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</si>
  <si>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</si>
  <si>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</si>
  <si>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</si>
  <si>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</si>
  <si>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</si>
  <si>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</si>
  <si>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</si>
  <si>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</si>
  <si>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</si>
  <si>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</si>
  <si>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</si>
  <si>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</si>
  <si>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</si>
  <si>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</si>
  <si>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</si>
  <si>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</si>
  <si>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</si>
  <si>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</si>
  <si>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</si>
  <si>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</si>
  <si>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</si>
  <si>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</si>
  <si>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</si>
  <si>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</si>
  <si>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</si>
  <si>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</si>
  <si>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</si>
  <si>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</si>
  <si>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</si>
  <si>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</si>
  <si>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</si>
  <si>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</si>
  <si>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</si>
  <si>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</si>
  <si>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</si>
  <si>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</si>
  <si>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</si>
  <si>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</si>
  <si>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</si>
  <si>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</si>
  <si>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</si>
  <si>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</si>
  <si>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</si>
  <si>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</si>
  <si>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</si>
  <si>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</si>
  <si>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</si>
  <si>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</si>
  <si>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</si>
  <si>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</si>
  <si>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</si>
  <si>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</si>
  <si>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</si>
  <si>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</si>
  <si>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</si>
  <si>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</si>
  <si>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</si>
  <si>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</si>
  <si>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</si>
  <si>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</si>
  <si>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</si>
  <si>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</si>
  <si>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</si>
  <si>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</si>
  <si>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</si>
  <si>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</si>
  <si>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</si>
  <si>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</si>
  <si>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</si>
  <si>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</si>
  <si>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</si>
  <si>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</si>
  <si>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</si>
  <si>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</si>
  <si>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</si>
  <si>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</si>
  <si>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</si>
  <si>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</si>
  <si>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</si>
  <si>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</si>
  <si>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</si>
  <si>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</si>
  <si>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</si>
  <si>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</si>
  <si>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</si>
  <si>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</si>
  <si>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</si>
  <si>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</si>
  <si>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</si>
  <si>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</si>
  <si>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</si>
  <si>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</si>
  <si>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</si>
  <si>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</si>
  <si>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</si>
  <si>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</si>
  <si>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</si>
  <si>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</si>
  <si>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</si>
  <si>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</si>
  <si>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</si>
  <si>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</si>
  <si>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</si>
  <si>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</si>
  <si>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</si>
  <si>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</si>
  <si>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</si>
  <si>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</si>
  <si>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</si>
  <si>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</si>
  <si>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</si>
  <si>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</si>
  <si>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</si>
  <si>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</si>
  <si>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</si>
  <si>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</si>
  <si>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</si>
  <si>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</si>
  <si>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</si>
  <si>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</si>
  <si>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</si>
  <si>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</si>
  <si>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</si>
  <si>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</si>
  <si>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</si>
  <si>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</si>
  <si>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</si>
  <si>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</si>
  <si>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</si>
  <si>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</si>
  <si>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</si>
  <si>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</si>
  <si>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</si>
  <si>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</si>
  <si>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</si>
  <si>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</si>
  <si>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</si>
  <si>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</si>
  <si>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</si>
  <si>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</si>
  <si>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</si>
  <si>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</si>
  <si>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</si>
  <si>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</si>
  <si>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</si>
  <si>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</si>
  <si>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</si>
  <si>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</si>
  <si>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</si>
  <si>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</si>
  <si>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</si>
  <si>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</si>
  <si>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</si>
  <si>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</si>
  <si>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</si>
  <si>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</si>
  <si>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</si>
  <si>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</si>
  <si>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</si>
  <si>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</si>
  <si>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</si>
  <si>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</si>
  <si>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</si>
  <si>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</si>
  <si>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</si>
  <si>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</si>
  <si>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</si>
  <si>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</si>
  <si>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</si>
  <si>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</si>
  <si>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</si>
  <si>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</si>
  <si>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</si>
  <si>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</si>
  <si>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</si>
  <si>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</si>
  <si>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</si>
  <si>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</si>
  <si>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</si>
  <si>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</si>
  <si>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</si>
  <si>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</si>
  <si>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</si>
  <si>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</si>
  <si>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</si>
  <si>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</si>
  <si>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</si>
  <si>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</si>
  <si>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</si>
  <si>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</si>
  <si>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</si>
  <si>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</si>
  <si>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</si>
  <si>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</si>
  <si>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</si>
  <si>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</si>
  <si>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</si>
  <si>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</si>
  <si>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</si>
  <si>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</si>
  <si>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</si>
  <si>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</si>
  <si>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</si>
  <si>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</si>
  <si>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</si>
  <si>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</si>
  <si>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</si>
  <si>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</si>
  <si>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</si>
  <si>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</si>
  <si>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</si>
  <si>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</si>
  <si>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</si>
  <si>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</si>
  <si>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</si>
  <si>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</si>
  <si>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</si>
  <si>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</si>
  <si>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</si>
  <si>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</si>
  <si>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</si>
  <si>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</si>
  <si>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</si>
  <si>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</si>
  <si>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</si>
  <si>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</si>
  <si>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</si>
  <si>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</si>
  <si>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</si>
  <si>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</si>
  <si>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</si>
  <si>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</si>
  <si>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</si>
  <si>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</si>
  <si>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</si>
  <si>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</si>
  <si>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</si>
  <si>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</si>
  <si>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</si>
  <si>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</si>
  <si>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</si>
  <si>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</si>
  <si>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</si>
  <si>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</si>
  <si>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</si>
  <si>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</si>
  <si>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</si>
  <si>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</si>
  <si>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</si>
  <si>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</si>
  <si>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</si>
  <si>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</si>
  <si>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</si>
  <si>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</si>
  <si>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</si>
  <si>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</si>
  <si>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</si>
  <si>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</si>
  <si>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</si>
  <si>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</si>
  <si>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</si>
  <si>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</si>
  <si>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</si>
  <si>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</si>
  <si>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</si>
  <si>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</si>
  <si>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</si>
  <si>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</si>
  <si>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</si>
  <si>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</si>
  <si>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</si>
  <si>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</si>
  <si>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</si>
  <si>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</si>
  <si>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</si>
  <si>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</si>
  <si>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</si>
  <si>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</si>
  <si>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</si>
  <si>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</si>
  <si>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</si>
  <si>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</si>
  <si>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</si>
  <si>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</si>
  <si>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</si>
  <si>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</si>
  <si>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</si>
  <si>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</si>
  <si>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</si>
  <si>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</si>
  <si>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</si>
  <si>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</si>
  <si>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</si>
  <si>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</si>
  <si>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</si>
  <si>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</si>
  <si>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</si>
  <si>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</si>
  <si>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</si>
  <si>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</si>
  <si>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</si>
  <si>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</si>
  <si>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</si>
  <si>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</si>
  <si>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</si>
  <si>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</si>
  <si>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</si>
  <si>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</si>
  <si>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</si>
  <si>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</si>
  <si>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</si>
  <si>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</si>
  <si>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</si>
  <si>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</si>
  <si>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</si>
  <si>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</si>
  <si>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</si>
  <si>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</si>
  <si>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</si>
  <si>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</si>
  <si>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</si>
  <si>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</si>
  <si>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</si>
  <si>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</si>
  <si>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</si>
  <si>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</si>
  <si>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</si>
  <si>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</si>
  <si>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</si>
  <si>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</si>
  <si>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</si>
  <si>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</si>
  <si>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</si>
  <si>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</si>
  <si>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</si>
  <si>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</si>
  <si>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</si>
  <si>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</si>
  <si>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</si>
  <si>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</si>
  <si>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</si>
  <si>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</si>
  <si>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</si>
  <si>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</si>
  <si>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</si>
  <si>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</si>
  <si>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</si>
  <si>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</si>
  <si>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</si>
  <si>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</si>
  <si>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</si>
  <si>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</si>
  <si>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</si>
  <si>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</si>
  <si>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</si>
  <si>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</si>
  <si>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</si>
  <si>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</si>
  <si>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</si>
  <si>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</si>
  <si>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</si>
  <si>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</si>
  <si>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</si>
  <si>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</si>
  <si>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</si>
  <si>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</si>
  <si>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</si>
  <si>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</si>
  <si>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</si>
  <si>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</si>
  <si>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</si>
  <si>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</si>
  <si>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</si>
  <si>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</si>
  <si>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</si>
  <si>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</si>
  <si>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</si>
  <si>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</si>
  <si>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</si>
  <si>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</si>
  <si>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</si>
  <si>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</si>
  <si>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</si>
  <si>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</si>
  <si>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</si>
  <si>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</si>
  <si>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</si>
  <si>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</si>
  <si>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</si>
  <si>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</si>
  <si>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</si>
  <si>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</si>
  <si>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</si>
  <si>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</si>
  <si>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</si>
  <si>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</si>
  <si>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</si>
  <si>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</si>
  <si>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</si>
  <si>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</si>
  <si>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</si>
  <si>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</si>
  <si>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</si>
  <si>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</si>
  <si>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</si>
  <si>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</si>
  <si>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</si>
  <si>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</si>
  <si>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</si>
  <si>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</si>
  <si>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</si>
  <si>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</si>
  <si>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</si>
  <si>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</si>
  <si>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</si>
  <si>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</si>
  <si>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</si>
  <si>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</si>
  <si>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</si>
  <si>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</si>
  <si>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</si>
  <si>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</si>
  <si>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</si>
  <si>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</si>
  <si>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</si>
  <si>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</si>
  <si>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</si>
  <si>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</si>
  <si>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</si>
  <si>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</si>
  <si>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</si>
  <si>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</si>
  <si>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</si>
  <si>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</si>
  <si>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</si>
  <si>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</si>
  <si>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</si>
  <si>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</si>
  <si>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</si>
  <si>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</si>
  <si>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</si>
  <si>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</si>
  <si>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</si>
  <si>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</si>
  <si>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</si>
  <si>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</si>
  <si>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</si>
  <si>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</si>
  <si>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</si>
  <si>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</si>
  <si>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</si>
  <si>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</si>
  <si>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</si>
  <si>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</si>
  <si>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</si>
  <si>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</si>
  <si>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</si>
  <si>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</si>
  <si>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</si>
  <si>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</si>
  <si>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</si>
  <si>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</si>
  <si>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</si>
  <si>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</si>
  <si>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</si>
  <si>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</si>
  <si>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</si>
  <si>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</si>
  <si>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</si>
  <si>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</si>
  <si>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</si>
  <si>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</si>
  <si>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</si>
  <si>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</si>
  <si>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</si>
  <si>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</si>
  <si>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</si>
  <si>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</si>
  <si>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</si>
  <si>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</si>
  <si>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</si>
  <si>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</si>
  <si>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</si>
  <si>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</si>
  <si>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</si>
  <si>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</si>
  <si>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</si>
  <si>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</si>
  <si>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</si>
  <si>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</si>
  <si>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</si>
  <si>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</si>
  <si>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</si>
  <si>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</si>
  <si>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</si>
  <si>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</si>
  <si>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</si>
  <si>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</si>
  <si>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</si>
  <si>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</si>
  <si>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</si>
  <si>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</si>
  <si>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</si>
  <si>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</si>
  <si>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</si>
  <si>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</si>
  <si>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</si>
  <si>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</si>
  <si>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</si>
  <si>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</si>
  <si>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</si>
  <si>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</si>
  <si>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</si>
  <si>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</si>
  <si>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</si>
  <si>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</si>
  <si>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</si>
  <si>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</si>
  <si>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</si>
  <si>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</si>
  <si>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</si>
  <si>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</si>
  <si>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</si>
  <si>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</si>
  <si>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</si>
  <si>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</si>
  <si>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</si>
  <si>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</si>
  <si>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</si>
  <si>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</si>
  <si>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</si>
  <si>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</si>
  <si>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</si>
  <si>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</si>
  <si>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</si>
  <si>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</si>
  <si>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</si>
  <si>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</si>
  <si>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</si>
  <si>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</si>
  <si>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</si>
  <si>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</si>
  <si>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</si>
  <si>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</si>
  <si>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</si>
  <si>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</si>
  <si>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</si>
  <si>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</si>
  <si>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</si>
  <si>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</si>
  <si>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</si>
  <si>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</si>
  <si>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</si>
  <si>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</si>
  <si>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</si>
  <si>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</si>
  <si>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</si>
  <si>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</si>
  <si>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</si>
  <si>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</si>
  <si>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</si>
  <si>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</si>
  <si>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</si>
  <si>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</si>
  <si>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</si>
  <si>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</si>
  <si>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</si>
  <si>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</si>
  <si>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</si>
  <si>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</si>
  <si>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</si>
  <si>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</si>
  <si>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</si>
  <si>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</si>
  <si>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</si>
  <si>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</si>
  <si>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</si>
  <si>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</si>
  <si>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</si>
  <si>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</si>
  <si>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</si>
  <si>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</si>
  <si>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</si>
  <si>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</si>
  <si>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</si>
  <si>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</si>
  <si>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</si>
  <si>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</si>
  <si>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</si>
  <si>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</si>
  <si>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</si>
  <si>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</si>
  <si>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</si>
  <si>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</si>
  <si>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</si>
  <si>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</si>
  <si>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</si>
  <si>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</si>
  <si>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</si>
  <si>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</si>
  <si>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</si>
  <si>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</si>
  <si>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</si>
  <si>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</si>
  <si>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</si>
  <si>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</si>
  <si>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</si>
  <si>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</si>
  <si>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</si>
  <si>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</si>
  <si>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</si>
  <si>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</si>
  <si>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</si>
  <si>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</si>
  <si>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</si>
  <si>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</si>
  <si>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</si>
  <si>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</si>
  <si>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</si>
  <si>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</si>
  <si>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</si>
  <si>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</si>
  <si>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</si>
  <si>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</si>
  <si>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</si>
  <si>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</si>
  <si>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</si>
  <si>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</si>
  <si>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</si>
  <si>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</si>
  <si>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</si>
  <si>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</si>
  <si>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</si>
  <si>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</si>
  <si>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</si>
  <si>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</si>
  <si>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</si>
  <si>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</si>
  <si>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</si>
  <si>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</si>
  <si>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</si>
  <si>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</si>
  <si>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</si>
  <si>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</si>
  <si>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</si>
  <si>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</si>
  <si>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</si>
  <si>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</si>
  <si>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</si>
  <si>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</si>
  <si>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</si>
  <si>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</si>
  <si>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</si>
  <si>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</si>
  <si>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</si>
  <si>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</si>
  <si>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</si>
  <si>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</si>
  <si>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</si>
  <si>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</si>
  <si>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</si>
  <si>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</si>
  <si>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</si>
  <si>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</si>
  <si>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</si>
  <si>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</si>
  <si>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</si>
  <si>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</si>
  <si>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</si>
  <si>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</si>
  <si>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</si>
  <si>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</si>
  <si>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</si>
  <si>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</si>
  <si>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</si>
  <si>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</si>
  <si>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</si>
  <si>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</si>
  <si>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</si>
  <si>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</si>
  <si>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</si>
  <si>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</si>
  <si>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</si>
  <si>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</si>
  <si>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</si>
  <si>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</si>
  <si>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</si>
  <si>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</si>
  <si>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</si>
  <si>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</si>
  <si>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</si>
  <si>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</si>
  <si>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</si>
  <si>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</si>
  <si>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</si>
  <si>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</si>
  <si>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</si>
  <si>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</si>
  <si>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</si>
  <si>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</si>
  <si>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</si>
  <si>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</si>
  <si>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</si>
  <si>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</si>
  <si>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</si>
  <si>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</si>
  <si>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</si>
  <si>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</si>
  <si>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</si>
  <si>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</si>
  <si>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</si>
  <si>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</si>
  <si>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</si>
  <si>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</si>
  <si>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</si>
  <si>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</si>
  <si>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</si>
  <si>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</si>
  <si>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</si>
  <si>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</si>
  <si>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</si>
  <si>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</si>
  <si>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</si>
  <si>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</si>
  <si>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</si>
  <si>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</si>
  <si>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</si>
  <si>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</si>
  <si>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</si>
  <si>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</si>
  <si>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</si>
  <si>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</si>
  <si>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</si>
  <si>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</si>
  <si>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</si>
  <si>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</si>
  <si>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</si>
  <si>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</si>
  <si>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</si>
  <si>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</si>
  <si>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</si>
  <si>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</si>
  <si>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</si>
  <si>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</si>
  <si>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</si>
  <si>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</si>
  <si>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</si>
  <si>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</si>
  <si>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</si>
  <si>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</si>
  <si>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</si>
  <si>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</si>
  <si>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</si>
  <si>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</si>
  <si>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</si>
  <si>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</si>
  <si>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</si>
  <si>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</si>
  <si>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</si>
  <si>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</si>
  <si>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</si>
  <si>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</si>
  <si>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</si>
  <si>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</si>
  <si>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</si>
  <si>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</si>
  <si>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</si>
  <si>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</si>
  <si>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</si>
  <si>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</si>
  <si>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</si>
  <si>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</si>
  <si>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</si>
  <si>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</si>
  <si>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</si>
  <si>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</si>
  <si>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</si>
  <si>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</si>
  <si>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</si>
  <si>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</si>
  <si>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</si>
  <si>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</si>
  <si>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</si>
  <si>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</si>
  <si>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</si>
  <si>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</si>
  <si>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</si>
  <si>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</si>
  <si>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</si>
  <si>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</si>
  <si>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</si>
  <si>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</si>
  <si>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</si>
  <si>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</si>
  <si>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</si>
  <si>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</si>
  <si>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</si>
  <si>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</si>
  <si>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</si>
  <si>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</si>
  <si>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</si>
  <si>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</si>
  <si>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</si>
  <si>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</si>
  <si>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</si>
  <si>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</si>
  <si>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</si>
  <si>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</si>
  <si>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</si>
  <si>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</si>
  <si>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</si>
  <si>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</si>
  <si>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</si>
  <si>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</si>
  <si>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</si>
  <si>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</si>
  <si>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</si>
  <si>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</si>
  <si>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</si>
  <si>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</si>
  <si>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</si>
  <si>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</si>
  <si>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</si>
  <si>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</si>
  <si>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</si>
  <si>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</si>
  <si>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</si>
  <si>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</si>
  <si>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</si>
  <si>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</si>
  <si>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</si>
  <si>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</si>
  <si>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</si>
  <si>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</si>
  <si>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</si>
  <si>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</si>
  <si>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</si>
  <si>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</si>
  <si>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</si>
  <si>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</si>
  <si>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</si>
  <si>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</si>
  <si>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</si>
  <si>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</si>
  <si>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</si>
  <si>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</si>
  <si>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</si>
  <si>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</si>
  <si>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</si>
  <si>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</si>
  <si>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</si>
  <si>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</si>
  <si>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</si>
  <si>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</si>
  <si>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</si>
  <si>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</si>
  <si>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</si>
  <si>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</si>
  <si>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</si>
  <si>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</si>
  <si>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</si>
  <si>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</si>
  <si>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</si>
  <si>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</si>
  <si>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</si>
  <si>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</si>
  <si>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</si>
  <si>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</si>
  <si>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</si>
  <si>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</si>
  <si>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</si>
  <si>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</si>
  <si>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</si>
  <si>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</si>
  <si>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</si>
  <si>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</si>
  <si>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</si>
  <si>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</si>
  <si>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</si>
  <si>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</si>
  <si>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</si>
  <si>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</si>
  <si>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</si>
  <si>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</si>
  <si>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</si>
  <si>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</si>
  <si>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</si>
  <si>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</si>
  <si>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</si>
  <si>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</si>
  <si>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</si>
  <si>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</si>
  <si>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</si>
  <si>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</si>
  <si>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</si>
  <si>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</si>
  <si>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</si>
  <si>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</si>
  <si>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</si>
  <si>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</si>
  <si>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</si>
  <si>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</si>
  <si>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</si>
  <si>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</si>
  <si>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</si>
  <si>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</si>
  <si>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</si>
  <si>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</si>
  <si>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</si>
  <si>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</si>
  <si>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</si>
  <si>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</si>
  <si>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</si>
  <si>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</si>
  <si>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</si>
  <si>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</si>
  <si>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</si>
  <si>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</si>
  <si>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</si>
  <si>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</si>
  <si>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</si>
  <si>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</si>
  <si>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</si>
  <si>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</si>
  <si>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</si>
  <si>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</si>
  <si>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</si>
  <si>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</si>
  <si>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</si>
  <si>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</si>
  <si>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</si>
  <si>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</si>
  <si>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</si>
  <si>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</si>
  <si>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</si>
  <si>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</si>
  <si>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</si>
  <si>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</si>
  <si>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</si>
  <si>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</si>
  <si>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</si>
  <si>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</si>
  <si>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</si>
  <si>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</si>
  <si>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</si>
  <si>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</si>
  <si>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</si>
  <si>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</si>
  <si>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</si>
  <si>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</si>
  <si>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</si>
  <si>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</si>
  <si>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</si>
  <si>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</si>
  <si>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</si>
  <si>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</si>
  <si>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</si>
  <si>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</si>
  <si>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</si>
  <si>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</si>
  <si>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</si>
  <si>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</si>
  <si>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</si>
  <si>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</si>
  <si>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</si>
  <si>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</si>
  <si>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</si>
  <si>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</si>
  <si>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</si>
  <si>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</si>
  <si>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</si>
  <si>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</si>
  <si>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</si>
  <si>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</si>
  <si>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</si>
  <si>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</si>
  <si>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</si>
  <si>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</si>
  <si>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</si>
  <si>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</si>
  <si>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</si>
  <si>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</si>
  <si>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</si>
  <si>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</si>
  <si>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</si>
  <si>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</si>
  <si>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</si>
  <si>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</si>
  <si>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</si>
  <si>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</si>
  <si>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</si>
  <si>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</si>
  <si>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</si>
  <si>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</si>
  <si>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</si>
  <si>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</si>
  <si>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</si>
  <si>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</si>
  <si>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</si>
  <si>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</si>
  <si>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</si>
  <si>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</si>
  <si>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</si>
  <si>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</si>
  <si>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</si>
  <si>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</si>
  <si>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</si>
  <si>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</si>
  <si>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</si>
  <si>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</si>
  <si>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</si>
  <si>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</si>
  <si>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</si>
  <si>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</si>
  <si>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</si>
  <si>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</si>
  <si>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</si>
  <si>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</si>
  <si>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</si>
  <si>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</si>
  <si>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</si>
  <si>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</si>
  <si>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</si>
  <si>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</si>
  <si>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</si>
  <si>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</si>
  <si>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</si>
  <si>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</si>
  <si>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</si>
  <si>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</si>
  <si>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</si>
  <si>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</si>
  <si>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</si>
  <si>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</si>
  <si>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</si>
  <si>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</si>
  <si>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</si>
  <si>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</si>
  <si>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</si>
  <si>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</si>
  <si>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</si>
  <si>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</si>
  <si>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</si>
  <si>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</si>
  <si>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</si>
  <si>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</si>
  <si>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</si>
  <si>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</si>
  <si>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</si>
  <si>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</si>
  <si>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</si>
  <si>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</si>
  <si>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</si>
  <si>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</si>
  <si>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</si>
  <si>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</si>
  <si>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</si>
  <si>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</si>
  <si>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</si>
  <si>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</si>
  <si>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</si>
  <si>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</si>
  <si>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</si>
  <si>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</si>
  <si>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</si>
  <si>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</si>
  <si>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</si>
  <si>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</si>
  <si>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</si>
  <si>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</si>
  <si>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</si>
  <si>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</si>
  <si>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</si>
  <si>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</si>
  <si>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</si>
  <si>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</si>
  <si>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</si>
  <si>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</si>
  <si>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</si>
  <si>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</si>
  <si>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</si>
  <si>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</si>
  <si>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</si>
  <si>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</si>
  <si>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</si>
  <si>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</si>
  <si>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</si>
  <si>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</si>
  <si>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</si>
  <si>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</si>
  <si>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</si>
  <si>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</si>
  <si>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</si>
  <si>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</si>
  <si>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</si>
  <si>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</si>
  <si>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</si>
  <si>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</si>
  <si>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</si>
  <si>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</si>
  <si>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</si>
  <si>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</si>
  <si>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</si>
  <si>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</si>
  <si>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</si>
  <si>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</si>
  <si>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</si>
  <si>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</si>
  <si>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</si>
  <si>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</si>
  <si>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</si>
  <si>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</si>
  <si>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</si>
  <si>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</si>
  <si>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</si>
  <si>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</si>
  <si>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</si>
  <si>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</si>
  <si>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</si>
  <si>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</si>
  <si>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</si>
  <si>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</si>
  <si>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</si>
  <si>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</si>
  <si>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</si>
  <si>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</si>
  <si>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</si>
  <si>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</si>
  <si>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</si>
  <si>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</si>
  <si>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</si>
  <si>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</si>
  <si>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</si>
  <si>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</si>
  <si>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</si>
  <si>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</si>
  <si>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</si>
  <si>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</si>
  <si>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</si>
  <si>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</si>
  <si>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</si>
  <si>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</si>
  <si>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</si>
  <si>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</si>
  <si>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</si>
  <si>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</si>
  <si>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</si>
  <si>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</si>
  <si>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</si>
  <si>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</si>
  <si>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</si>
  <si>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</si>
  <si>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</si>
  <si>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</si>
  <si>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</si>
  <si>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</si>
  <si>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</si>
  <si>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</si>
  <si>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</si>
  <si>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</si>
  <si>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</si>
  <si>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</si>
  <si>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</si>
  <si>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</si>
  <si>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</si>
  <si>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</si>
  <si>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</si>
  <si>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</si>
  <si>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</si>
  <si>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</si>
  <si>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</si>
  <si>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</si>
  <si>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</si>
  <si>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</si>
  <si>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</si>
  <si>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</si>
  <si>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</si>
  <si>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</si>
  <si>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</si>
  <si>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</si>
  <si>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</si>
  <si>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</si>
  <si>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</si>
  <si>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</si>
  <si>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</si>
  <si>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</si>
  <si>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</si>
  <si>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</si>
  <si>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</si>
  <si>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</si>
  <si>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</si>
  <si>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</si>
  <si>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</si>
  <si>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</si>
  <si>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</si>
  <si>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</si>
  <si>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</si>
  <si>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</si>
  <si>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</si>
  <si>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</si>
  <si>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</si>
  <si>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</si>
  <si>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</si>
  <si>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</si>
  <si>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</si>
  <si>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</si>
  <si>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</si>
  <si>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</si>
  <si>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</si>
  <si>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</si>
  <si>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</si>
  <si>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</si>
  <si>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</si>
  <si>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</si>
  <si>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</si>
  <si>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</si>
  <si>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</si>
  <si>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</si>
  <si>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</si>
  <si>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</si>
  <si>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</si>
  <si>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</si>
  <si>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</si>
  <si>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</si>
  <si>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</si>
  <si>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</si>
  <si>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</si>
  <si>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</si>
  <si>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</si>
  <si>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</si>
  <si>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</si>
  <si>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</si>
  <si>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</si>
  <si>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</si>
  <si>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</si>
  <si>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</si>
  <si>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</si>
  <si>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</si>
  <si>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</si>
  <si>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</si>
  <si>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</si>
  <si>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</si>
  <si>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</si>
  <si>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</si>
  <si>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</si>
  <si>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</si>
  <si>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</si>
  <si>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</si>
  <si>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</si>
  <si>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</si>
  <si>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</si>
  <si>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</si>
  <si>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</si>
  <si>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</si>
  <si>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</si>
  <si>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</si>
  <si>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</si>
  <si>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</si>
  <si>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</si>
  <si>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</si>
  <si>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</si>
  <si>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</si>
  <si>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</si>
  <si>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</si>
  <si>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</si>
  <si>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</si>
  <si>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</si>
  <si>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</si>
  <si>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</si>
  <si>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</si>
  <si>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</si>
  <si>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</si>
  <si>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</si>
  <si>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</si>
  <si>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</si>
  <si>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</si>
  <si>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</si>
  <si>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</si>
  <si>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</si>
  <si>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</si>
  <si>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</si>
  <si>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</si>
  <si>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</si>
  <si>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</si>
  <si>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</si>
  <si>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</si>
  <si>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</si>
  <si>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</si>
  <si>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</si>
  <si>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</si>
  <si>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</si>
  <si>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</si>
  <si>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</si>
  <si>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</si>
  <si>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</si>
  <si>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</si>
  <si>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</si>
  <si>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</si>
  <si>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</si>
  <si>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</si>
  <si>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</si>
  <si>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</si>
  <si>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</si>
  <si>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</si>
  <si>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</si>
  <si>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</si>
  <si>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</si>
  <si>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</si>
  <si>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</si>
  <si>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</si>
  <si>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</si>
  <si>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</si>
  <si>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</si>
  <si>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</si>
  <si>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</si>
  <si>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</si>
  <si>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</si>
  <si>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</si>
  <si>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</si>
  <si>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</si>
  <si>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</si>
  <si>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</si>
  <si>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</si>
  <si>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</si>
  <si>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</si>
  <si>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</si>
  <si>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</si>
  <si>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</si>
  <si>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</si>
  <si>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</si>
  <si>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</si>
  <si>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</si>
  <si>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</si>
  <si>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</si>
  <si>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</si>
  <si>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</si>
  <si>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</si>
  <si>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</si>
  <si>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</si>
  <si>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</si>
  <si>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</si>
  <si>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</si>
  <si>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</si>
  <si>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</si>
  <si>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</si>
  <si>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</si>
  <si>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</si>
  <si>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</si>
  <si>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</si>
  <si>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</si>
  <si>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</si>
  <si>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</si>
  <si>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</si>
  <si>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</si>
  <si>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</si>
  <si>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</si>
  <si>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</si>
  <si>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</si>
  <si>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</si>
  <si>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</si>
  <si>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</si>
  <si>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</si>
  <si>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</si>
  <si>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</si>
  <si>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</si>
  <si>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</si>
  <si>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</si>
  <si>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</si>
  <si>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</si>
  <si>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</si>
  <si>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</si>
  <si>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</si>
  <si>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</si>
  <si>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</si>
  <si>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</si>
  <si>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</si>
  <si>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</si>
  <si>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</si>
  <si>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</si>
  <si>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</si>
  <si>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</si>
  <si>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</si>
  <si>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</si>
  <si>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</si>
  <si>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</si>
  <si>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</si>
  <si>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</si>
  <si>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</si>
  <si>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</si>
  <si>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</si>
  <si>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</si>
  <si>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</si>
  <si>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</si>
  <si>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</si>
  <si>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</si>
  <si>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</si>
  <si>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</si>
  <si>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</si>
  <si>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</si>
  <si>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</si>
  <si>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</si>
  <si>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</si>
  <si>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</si>
  <si>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</si>
  <si>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</si>
  <si>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</si>
  <si>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</si>
  <si>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</si>
  <si>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</si>
  <si>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</si>
  <si>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</si>
  <si>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</si>
  <si>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</si>
  <si>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</si>
  <si>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</si>
  <si>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</si>
  <si>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</si>
  <si>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</si>
  <si>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</si>
  <si>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</si>
  <si>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</si>
  <si>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</si>
  <si>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</si>
  <si>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</si>
  <si>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</si>
  <si>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</si>
  <si>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</si>
  <si>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</si>
  <si>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</si>
  <si>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</si>
  <si>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</si>
  <si>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</si>
  <si>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</si>
  <si>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</si>
  <si>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</si>
  <si>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</si>
  <si>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</si>
  <si>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</si>
  <si>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</si>
  <si>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</si>
  <si>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</si>
  <si>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</si>
  <si>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</si>
  <si>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</si>
  <si>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</si>
  <si>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</si>
  <si>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</si>
  <si>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</si>
  <si>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</si>
  <si>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</si>
  <si>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</si>
  <si>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</si>
  <si>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</si>
  <si>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</si>
  <si>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</si>
  <si>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</si>
  <si>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</si>
  <si>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</si>
  <si>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</si>
  <si>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</si>
  <si>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</si>
  <si>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</si>
  <si>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</si>
  <si>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</si>
  <si>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</si>
  <si>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</si>
  <si>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</si>
  <si>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</si>
  <si>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</si>
  <si>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</si>
  <si>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</si>
  <si>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</si>
  <si>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</si>
  <si>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</si>
  <si>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</si>
  <si>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</si>
  <si>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</si>
  <si>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</si>
  <si>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</si>
  <si>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</si>
  <si>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</si>
  <si>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</si>
  <si>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</si>
  <si>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</si>
  <si>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</si>
  <si>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</si>
  <si>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</si>
  <si>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</si>
  <si>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</si>
  <si>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</si>
  <si>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</si>
  <si>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</si>
  <si>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</si>
  <si>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</si>
  <si>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</si>
  <si>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</si>
  <si>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</si>
  <si>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</si>
  <si>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</si>
  <si>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</si>
  <si>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</si>
  <si>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</si>
  <si>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</si>
  <si>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</si>
  <si>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</si>
  <si>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</si>
  <si>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</si>
  <si>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</si>
  <si>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</si>
  <si>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</si>
  <si>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</si>
  <si>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</si>
  <si>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</si>
  <si>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</si>
  <si>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</si>
  <si>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</si>
  <si>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</si>
  <si>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</si>
  <si>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</si>
  <si>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</si>
  <si>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</si>
  <si>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</si>
  <si>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</si>
  <si>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</si>
  <si>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</si>
  <si>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</si>
  <si>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</si>
  <si>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</si>
  <si>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</si>
  <si>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</si>
  <si>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</si>
  <si>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</si>
  <si>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</si>
  <si>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</si>
  <si>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</si>
  <si>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</si>
  <si>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</si>
  <si>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</si>
  <si>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</si>
  <si>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</si>
  <si>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</si>
  <si>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</si>
  <si>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</si>
  <si>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</si>
  <si>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</si>
  <si>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</si>
  <si>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</si>
  <si>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</si>
  <si>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</si>
  <si>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</si>
  <si>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</si>
  <si>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</si>
  <si>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</si>
  <si>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</si>
  <si>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</si>
  <si>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</si>
  <si>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</si>
  <si>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</si>
  <si>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</si>
  <si>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</si>
  <si>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</si>
  <si>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</si>
  <si>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</si>
  <si>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</si>
  <si>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</si>
  <si>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</si>
  <si>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</si>
  <si>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</si>
  <si>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</si>
  <si>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</si>
  <si>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</si>
  <si>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</si>
  <si>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</si>
  <si>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</si>
  <si>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</si>
  <si>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</si>
  <si>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</si>
  <si>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</si>
  <si>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</si>
  <si>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</si>
  <si>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</si>
  <si>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</si>
  <si>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</si>
  <si>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</si>
  <si>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</si>
  <si>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</si>
  <si>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</si>
  <si>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</si>
  <si>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</si>
  <si>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</si>
  <si>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</si>
  <si>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</si>
  <si>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</si>
  <si>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</si>
  <si>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</si>
  <si>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</si>
  <si>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</si>
  <si>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</si>
  <si>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</si>
  <si>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</si>
  <si>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</si>
  <si>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</si>
  <si>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</si>
  <si>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</si>
  <si>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</si>
  <si>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</si>
  <si>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</si>
  <si>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</si>
  <si>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</si>
  <si>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</si>
  <si>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</si>
  <si>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</si>
  <si>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</si>
  <si>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</si>
  <si>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</si>
  <si>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</si>
  <si>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</si>
  <si>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</si>
  <si>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</si>
  <si>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</si>
  <si>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</si>
  <si>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</si>
  <si>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</si>
  <si>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</si>
  <si>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</si>
  <si>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</si>
  <si>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</si>
  <si>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</si>
  <si>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</si>
  <si>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</si>
  <si>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</si>
  <si>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</si>
  <si>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</si>
  <si>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</si>
  <si>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</si>
  <si>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</si>
  <si>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</si>
  <si>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</si>
  <si>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</si>
  <si>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</si>
  <si>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</si>
  <si>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</si>
  <si>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</si>
  <si>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</si>
  <si>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</si>
  <si>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</si>
  <si>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</si>
  <si>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</si>
  <si>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</si>
  <si>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</si>
  <si>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</si>
  <si>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</si>
  <si>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</si>
  <si>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</si>
  <si>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</si>
  <si>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</si>
  <si>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</si>
  <si>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</si>
  <si>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</si>
  <si>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</si>
  <si>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</si>
  <si>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</si>
  <si>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</si>
  <si>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</si>
  <si>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</si>
  <si>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</si>
  <si>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</si>
  <si>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</si>
  <si>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</si>
  <si>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</si>
  <si>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</si>
  <si>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</si>
  <si>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</si>
  <si>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</si>
  <si>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</si>
  <si>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</si>
  <si>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</si>
  <si>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</si>
  <si>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</si>
  <si>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</si>
  <si>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</si>
  <si>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</si>
  <si>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</si>
  <si>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</si>
  <si>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</si>
  <si>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</si>
  <si>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</si>
  <si>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</si>
  <si>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</si>
  <si>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</si>
  <si>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</si>
  <si>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</si>
  <si>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</si>
  <si>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</si>
  <si>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</si>
  <si>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</si>
  <si>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</si>
  <si>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</si>
  <si>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</si>
  <si>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</si>
  <si>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</si>
  <si>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</si>
  <si>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</si>
  <si>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</si>
  <si>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</si>
  <si>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</si>
  <si>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</si>
  <si>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</si>
  <si>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</si>
  <si>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</si>
  <si>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</si>
  <si>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</si>
  <si>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</si>
  <si>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</si>
  <si>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</si>
  <si>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</si>
  <si>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</si>
  <si>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</si>
  <si>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</si>
  <si>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</si>
  <si>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</si>
  <si>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</si>
  <si>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</si>
  <si>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</si>
  <si>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</si>
  <si>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</si>
  <si>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</si>
  <si>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</si>
  <si>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</si>
  <si>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</si>
  <si>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</si>
  <si>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</si>
  <si>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</si>
  <si>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</si>
  <si>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</si>
  <si>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</si>
  <si>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</si>
  <si>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</si>
  <si>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</si>
  <si>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</si>
  <si>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</si>
  <si>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</si>
  <si>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</si>
  <si>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</si>
  <si>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</si>
  <si>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</si>
  <si>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</si>
  <si>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</si>
  <si>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</si>
  <si>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</si>
  <si>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</si>
  <si>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</si>
  <si>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</si>
  <si>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</si>
  <si>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</si>
  <si>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</si>
  <si>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</si>
  <si>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</si>
  <si>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</si>
  <si>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</si>
  <si>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</si>
  <si>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</si>
  <si>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</si>
  <si>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</si>
  <si>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</si>
  <si>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</si>
  <si>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</si>
  <si>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</si>
  <si>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</si>
  <si>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</si>
  <si>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</si>
  <si>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</si>
  <si>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</si>
  <si>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</si>
  <si>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</si>
  <si>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</si>
  <si>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</si>
  <si>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</si>
  <si>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</si>
  <si>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</si>
  <si>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</si>
  <si>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</si>
  <si>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</si>
  <si>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</si>
  <si>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</si>
  <si>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</si>
  <si>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</si>
  <si>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</si>
  <si>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</si>
  <si>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</si>
  <si>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</si>
  <si>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</si>
  <si>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</si>
  <si>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</si>
  <si>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</si>
  <si>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</si>
  <si>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</si>
  <si>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</si>
  <si>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</si>
  <si>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</si>
  <si>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</si>
  <si>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</si>
  <si>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</si>
  <si>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</si>
  <si>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</si>
  <si>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</si>
  <si>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</si>
  <si>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</si>
  <si>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</si>
  <si>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</si>
  <si>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</si>
  <si>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</si>
  <si>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</si>
  <si>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</si>
  <si>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</si>
  <si>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</si>
  <si>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</si>
  <si>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</si>
  <si>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</si>
  <si>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</si>
  <si>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</si>
  <si>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</si>
  <si>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</si>
  <si>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</si>
  <si>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</si>
  <si>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</si>
  <si>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</si>
  <si>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</si>
  <si>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</si>
  <si>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</si>
  <si>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</si>
  <si>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</si>
  <si>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</si>
  <si>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</si>
  <si>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</si>
  <si>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</si>
  <si>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</si>
  <si>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</si>
  <si>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</si>
  <si>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</si>
  <si>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</si>
  <si>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</si>
  <si>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</si>
  <si>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</si>
  <si>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</si>
  <si>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</si>
  <si>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</si>
  <si>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</si>
  <si>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</si>
  <si>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</si>
  <si>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</si>
  <si>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</si>
  <si>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</si>
  <si>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</si>
  <si>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</si>
  <si>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</si>
  <si>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</si>
  <si>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</si>
  <si>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</si>
  <si>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</si>
  <si>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</si>
  <si>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</si>
  <si>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</si>
  <si>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</si>
  <si>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</si>
  <si>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</si>
  <si>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</si>
  <si>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</si>
  <si>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</si>
  <si>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</si>
  <si>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</si>
  <si>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</si>
  <si>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</si>
  <si>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</si>
  <si>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</si>
  <si>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</si>
  <si>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</si>
  <si>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</si>
  <si>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</si>
  <si>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</si>
  <si>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</si>
  <si>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</si>
  <si>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</si>
  <si>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</si>
  <si>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</si>
  <si>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</si>
  <si>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</si>
  <si>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</si>
  <si>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</si>
  <si>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</si>
  <si>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</si>
  <si>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</si>
  <si>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</si>
  <si>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</si>
  <si>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</si>
  <si>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</si>
  <si>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</si>
  <si>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</si>
  <si>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</si>
  <si>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</si>
  <si>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</si>
  <si>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</si>
  <si>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</si>
  <si>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</si>
  <si>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</si>
  <si>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</si>
  <si>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</si>
  <si>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</si>
  <si>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</si>
  <si>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</si>
  <si>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</si>
  <si>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</si>
  <si>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</si>
  <si>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</si>
  <si>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</si>
  <si>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</si>
  <si>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</si>
  <si>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</si>
  <si>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</si>
  <si>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</si>
  <si>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</si>
  <si>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</si>
  <si>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</si>
  <si>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</si>
  <si>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</si>
  <si>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</si>
  <si>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</si>
  <si>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</si>
  <si>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</si>
  <si>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</si>
  <si>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</si>
  <si>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</si>
  <si>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</si>
  <si>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</si>
  <si>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</si>
  <si>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</si>
  <si>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</si>
  <si>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</si>
  <si>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</si>
  <si>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</si>
  <si>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</si>
  <si>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</si>
  <si>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</si>
  <si>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</si>
  <si>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</si>
  <si>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</si>
  <si>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</si>
  <si>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</si>
  <si>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</si>
  <si>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</si>
  <si>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</si>
  <si>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</si>
  <si>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</si>
  <si>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</si>
  <si>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</si>
  <si>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</si>
  <si>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</si>
  <si>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</si>
  <si>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</si>
  <si>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</si>
  <si>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</si>
  <si>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</si>
  <si>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</si>
  <si>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</si>
  <si>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</si>
  <si>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</si>
  <si>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</si>
  <si>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</si>
  <si>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</si>
  <si>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</si>
  <si>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</si>
  <si>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</si>
  <si>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</si>
  <si>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</si>
  <si>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</si>
  <si>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</si>
  <si>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</si>
  <si>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</si>
  <si>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</si>
  <si>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</si>
  <si>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</si>
  <si>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</si>
  <si>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</si>
  <si>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</si>
  <si>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</si>
  <si>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</si>
  <si>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</si>
  <si>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</si>
  <si>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</si>
  <si>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</si>
  <si>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</si>
  <si>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</si>
  <si>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</si>
  <si>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</si>
  <si>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</si>
  <si>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</si>
  <si>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</si>
  <si>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</si>
  <si>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</si>
  <si>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</si>
  <si>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</si>
  <si>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</si>
  <si>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</si>
  <si>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</si>
  <si>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</si>
  <si>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</si>
  <si>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</si>
  <si>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</si>
  <si>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</si>
  <si>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</si>
  <si>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</si>
  <si>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</si>
  <si>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</si>
  <si>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</si>
  <si>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</si>
  <si>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</si>
  <si>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</si>
  <si>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</si>
  <si>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</si>
  <si>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</si>
  <si>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</si>
  <si>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</si>
  <si>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</si>
  <si>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</si>
  <si>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</si>
  <si>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</si>
  <si>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</si>
  <si>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</si>
  <si>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</si>
  <si>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</si>
  <si>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</si>
  <si>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</si>
  <si>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</si>
  <si>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</si>
  <si>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</si>
  <si>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</si>
  <si>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</si>
  <si>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</si>
  <si>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</si>
  <si>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</si>
  <si>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</si>
  <si>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</si>
  <si>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</si>
  <si>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</si>
  <si>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</si>
  <si>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</si>
  <si>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</si>
  <si>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</si>
  <si>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</si>
  <si>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</si>
  <si>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</si>
  <si>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</si>
  <si>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</si>
  <si>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</si>
  <si>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</si>
  <si>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</si>
  <si>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</si>
  <si>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</si>
  <si>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</si>
  <si>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</si>
  <si>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</si>
  <si>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</si>
  <si>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</si>
  <si>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</si>
  <si>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</si>
  <si>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</si>
  <si>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</si>
  <si>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</si>
  <si>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</si>
  <si>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</si>
  <si>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</si>
  <si>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</si>
  <si>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</si>
  <si>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</si>
  <si>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</si>
  <si>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</si>
  <si>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</si>
  <si>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</si>
  <si>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</si>
  <si>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</si>
  <si>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</si>
  <si>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</si>
  <si>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</si>
  <si>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</si>
  <si>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</si>
  <si>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</si>
  <si>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</si>
  <si>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</si>
  <si>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</si>
  <si>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</si>
  <si>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</si>
  <si>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</si>
  <si>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</si>
  <si>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</si>
  <si>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</si>
  <si>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</si>
  <si>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</si>
  <si>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</si>
  <si>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</si>
  <si>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</si>
  <si>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</si>
  <si>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</si>
  <si>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</si>
  <si>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</si>
  <si>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</si>
  <si>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</si>
  <si>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</si>
  <si>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</si>
  <si>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</si>
  <si>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</si>
  <si>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</si>
  <si>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</si>
  <si>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</si>
  <si>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</si>
  <si>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</si>
  <si>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</si>
  <si>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</si>
  <si>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</si>
  <si>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</si>
  <si>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</si>
  <si>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</si>
  <si>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</si>
  <si>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</si>
  <si>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</si>
  <si>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</si>
  <si>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</si>
  <si>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</si>
  <si>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</si>
  <si>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</si>
  <si>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</si>
  <si>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</si>
  <si>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</si>
  <si>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</si>
  <si>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</si>
  <si>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</si>
  <si>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</si>
  <si>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</si>
  <si>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</si>
  <si>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</si>
  <si>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</si>
  <si>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</si>
  <si>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</si>
  <si>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</si>
  <si>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</si>
  <si>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</si>
  <si>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</si>
  <si>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</si>
  <si>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</si>
  <si>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</si>
  <si>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</si>
  <si>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</si>
  <si>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</si>
  <si>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</si>
  <si>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</si>
  <si>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</si>
  <si>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</si>
  <si>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</si>
  <si>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</si>
  <si>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</si>
  <si>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</si>
  <si>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</si>
  <si>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</si>
  <si>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</si>
  <si>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</si>
  <si>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</si>
  <si>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</si>
  <si>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</si>
  <si>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</si>
  <si>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</si>
  <si>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</si>
  <si>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</si>
  <si>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</si>
  <si>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</si>
  <si>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</si>
  <si>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</si>
  <si>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</si>
  <si>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</si>
  <si>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</si>
  <si>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</si>
  <si>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</si>
  <si>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</si>
  <si>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</si>
  <si>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</si>
  <si>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</si>
  <si>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</si>
  <si>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</si>
  <si>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</si>
  <si>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</si>
  <si>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</si>
  <si>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</si>
  <si>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</si>
  <si>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</si>
  <si>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</si>
  <si>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</si>
  <si>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</si>
  <si>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</si>
  <si>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</si>
  <si>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</si>
  <si>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</si>
  <si>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</si>
  <si>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</si>
  <si>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</si>
  <si>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</si>
  <si>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</si>
  <si>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</si>
  <si>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</si>
  <si>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</si>
  <si>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</si>
  <si>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</si>
  <si>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</si>
  <si>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</si>
  <si>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</si>
  <si>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</si>
  <si>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</si>
  <si>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</si>
  <si>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</si>
  <si>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</si>
  <si>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</si>
  <si>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</si>
  <si>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</si>
  <si>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</si>
  <si>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</si>
  <si>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</si>
  <si>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</si>
  <si>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</si>
  <si>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</si>
  <si>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</si>
  <si>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</si>
  <si>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</si>
  <si>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</si>
  <si>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</si>
  <si>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</si>
  <si>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</si>
  <si>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</si>
  <si>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</si>
  <si>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</si>
  <si>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</si>
  <si>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</si>
  <si>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</si>
  <si>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</si>
  <si>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</si>
  <si>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</si>
  <si>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</si>
  <si>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</si>
  <si>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</si>
  <si>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</si>
  <si>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</si>
  <si>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</si>
  <si>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</si>
  <si>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</si>
  <si>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</si>
  <si>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</si>
  <si>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</si>
  <si>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</si>
  <si>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</si>
  <si>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</si>
  <si>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</si>
  <si>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</si>
  <si>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</si>
  <si>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</si>
  <si>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</si>
  <si>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</si>
  <si>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</si>
  <si>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</si>
  <si>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</si>
  <si>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</si>
  <si>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</si>
  <si>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</si>
  <si>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</si>
  <si>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</si>
  <si>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</si>
  <si>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</si>
  <si>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</si>
  <si>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</si>
  <si>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</si>
  <si>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</si>
  <si>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</si>
  <si>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</si>
  <si>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</si>
  <si>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</si>
  <si>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</si>
  <si>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</si>
  <si>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</si>
  <si>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</si>
  <si>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</si>
  <si>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</si>
  <si>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</si>
  <si>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</si>
  <si>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</si>
  <si>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</si>
  <si>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</si>
  <si>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</si>
  <si>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</si>
  <si>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</si>
  <si>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</si>
  <si>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</si>
  <si>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</si>
  <si>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</si>
  <si>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</si>
  <si>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</si>
  <si>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</si>
  <si>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</si>
  <si>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</si>
  <si>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</si>
  <si>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</si>
  <si>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</si>
  <si>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</si>
  <si>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</si>
  <si>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</si>
  <si>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</si>
  <si>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</si>
  <si>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</si>
  <si>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</si>
  <si>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</si>
  <si>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</si>
  <si>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</si>
  <si>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</si>
  <si>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</si>
  <si>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</si>
  <si>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</si>
  <si>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</si>
  <si>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</si>
  <si>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</si>
  <si>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</si>
  <si>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</si>
  <si>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</si>
  <si>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</si>
  <si>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</si>
  <si>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</si>
  <si>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</si>
  <si>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</si>
  <si>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</si>
  <si>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</si>
  <si>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</si>
  <si>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</si>
  <si>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</si>
  <si>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</si>
  <si>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</si>
  <si>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</si>
  <si>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</si>
  <si>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</si>
  <si>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</si>
  <si>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</si>
  <si>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</si>
  <si>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</si>
  <si>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</si>
  <si>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</si>
  <si>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</si>
  <si>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</si>
  <si>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</si>
  <si>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</si>
  <si>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</si>
  <si>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</si>
  <si>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</si>
  <si>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</si>
  <si>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</si>
  <si>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</si>
  <si>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</si>
  <si>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</si>
  <si>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</si>
  <si>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</si>
  <si>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</si>
  <si>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</si>
  <si>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</si>
  <si>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</si>
  <si>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</si>
  <si>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</si>
  <si>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</si>
  <si>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</si>
  <si>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</si>
  <si>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</si>
  <si>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</si>
  <si>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</si>
  <si>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</si>
  <si>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</si>
  <si>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</si>
  <si>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</si>
  <si>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</si>
  <si>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</si>
  <si>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</si>
  <si>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</si>
  <si>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</si>
  <si>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</si>
  <si>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</si>
  <si>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</si>
  <si>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</si>
  <si>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</si>
  <si>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</si>
  <si>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</si>
  <si>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</si>
  <si>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</si>
  <si>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</si>
  <si>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</si>
  <si>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</si>
  <si>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</si>
  <si>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</si>
  <si>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</si>
  <si>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</si>
  <si>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</si>
  <si>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</si>
  <si>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</si>
  <si>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</si>
  <si>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</si>
  <si>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</si>
  <si>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</si>
  <si>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</si>
  <si>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</si>
  <si>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</si>
  <si>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</si>
  <si>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</si>
  <si>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</si>
  <si>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</si>
  <si>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</si>
  <si>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</si>
  <si>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</si>
  <si>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</si>
  <si>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</si>
  <si>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</si>
  <si>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</si>
  <si>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</si>
  <si>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</si>
  <si>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</si>
  <si>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</si>
  <si>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</si>
  <si>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</si>
  <si>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</si>
  <si>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</si>
  <si>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</si>
  <si>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</si>
  <si>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</si>
  <si>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</si>
  <si>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</si>
  <si>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</si>
  <si>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</si>
  <si>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</si>
  <si>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</si>
  <si>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</si>
  <si>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</si>
  <si>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</si>
  <si>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</si>
  <si>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</si>
  <si>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</si>
  <si>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</si>
  <si>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</si>
  <si>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</si>
  <si>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</si>
  <si>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</si>
  <si>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</si>
  <si>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</si>
  <si>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</si>
  <si>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</si>
  <si>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</si>
  <si>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</si>
  <si>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</si>
  <si>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</si>
  <si>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</si>
  <si>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</si>
  <si>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</si>
  <si>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</si>
  <si>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</si>
  <si>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</si>
  <si>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</si>
  <si>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</si>
  <si>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</si>
  <si>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</si>
  <si>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</si>
  <si>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</si>
  <si>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</si>
  <si>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</si>
  <si>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</si>
  <si>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</si>
  <si>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</si>
  <si>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</si>
  <si>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</si>
  <si>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</si>
  <si>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</si>
  <si>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</si>
  <si>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</si>
  <si>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</si>
  <si>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</si>
  <si>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</si>
  <si>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</si>
  <si>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</si>
  <si>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</si>
  <si>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</si>
  <si>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</si>
  <si>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</si>
  <si>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</si>
  <si>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</si>
  <si>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</si>
  <si>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</si>
  <si>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</si>
  <si>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</si>
  <si>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</si>
  <si>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</si>
  <si>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</si>
  <si>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</si>
  <si>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</si>
  <si>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</si>
  <si>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</si>
  <si>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</si>
  <si>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</si>
  <si>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</si>
  <si>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</si>
  <si>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</si>
  <si>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</si>
  <si>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</si>
  <si>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</si>
  <si>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</si>
  <si>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</si>
  <si>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</si>
  <si>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</si>
  <si>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</si>
  <si>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</si>
  <si>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</si>
  <si>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</si>
  <si>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</si>
  <si>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</si>
  <si>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</si>
  <si>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</si>
  <si>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</si>
  <si>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</si>
  <si>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</si>
  <si>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</si>
  <si>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</si>
  <si>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</si>
  <si>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</si>
  <si>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</si>
  <si>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</si>
  <si>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</si>
  <si>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</si>
  <si>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</si>
  <si>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</si>
  <si>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</si>
  <si>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</si>
  <si>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</si>
  <si>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</si>
  <si>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</si>
  <si>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</si>
  <si>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</si>
  <si>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</si>
  <si>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</si>
  <si>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</si>
  <si>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</si>
  <si>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</si>
  <si>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</si>
  <si>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</si>
  <si>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</si>
  <si>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</si>
  <si>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</si>
  <si>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</si>
  <si>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</si>
  <si>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</si>
  <si>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</si>
  <si>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</si>
  <si>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</si>
  <si>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</si>
  <si>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</si>
  <si>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</si>
  <si>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</si>
  <si>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</si>
  <si>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</si>
  <si>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</si>
  <si>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</si>
  <si>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</si>
  <si>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</si>
  <si>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</si>
  <si>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</si>
  <si>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</si>
  <si>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</si>
  <si>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</si>
  <si>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</si>
  <si>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</si>
  <si>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</si>
  <si>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</si>
  <si>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</si>
  <si>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</si>
  <si>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</si>
  <si>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</si>
  <si>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</si>
  <si>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</si>
  <si>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</si>
  <si>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</si>
  <si>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</si>
  <si>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</si>
  <si>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</si>
  <si>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</si>
  <si>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</si>
  <si>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</si>
  <si>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</si>
  <si>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</si>
  <si>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</si>
  <si>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</si>
  <si>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</si>
  <si>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</si>
  <si>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</si>
  <si>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</si>
  <si>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</si>
  <si>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</si>
  <si>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</si>
  <si>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</si>
  <si>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</si>
  <si>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</si>
  <si>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</si>
  <si>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</si>
  <si>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</si>
  <si>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</si>
  <si>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</si>
  <si>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</si>
  <si>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</si>
  <si>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</si>
  <si>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</si>
  <si>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</si>
  <si>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</si>
  <si>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</si>
  <si>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</si>
  <si>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</si>
  <si>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</si>
  <si>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</si>
  <si>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</si>
  <si>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</si>
  <si>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</si>
  <si>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</si>
  <si>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</si>
  <si>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</si>
  <si>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</si>
  <si>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</si>
  <si>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</si>
  <si>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</si>
  <si>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</si>
  <si>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</si>
  <si>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</si>
  <si>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</si>
  <si>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</si>
  <si>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</si>
  <si>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</si>
  <si>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</si>
  <si>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</si>
  <si>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</si>
  <si>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</si>
  <si>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</si>
  <si>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</si>
  <si>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</si>
  <si>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</si>
  <si>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</si>
  <si>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</si>
  <si>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</si>
  <si>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</si>
  <si>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</si>
  <si>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</si>
  <si>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</si>
  <si>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</si>
  <si>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</si>
  <si>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</si>
  <si>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</si>
  <si>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</si>
  <si>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</si>
  <si>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</si>
  <si>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</si>
  <si>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</si>
  <si>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</si>
  <si>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</si>
  <si>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</si>
  <si>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</si>
  <si>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</si>
  <si>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</si>
  <si>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</si>
  <si>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</si>
  <si>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</si>
  <si>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</si>
  <si>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</si>
  <si>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</si>
  <si>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</si>
  <si>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</si>
  <si>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</si>
  <si>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</si>
  <si>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</si>
  <si>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</si>
  <si>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</si>
  <si>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</si>
  <si>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</si>
  <si>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</si>
  <si>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</si>
  <si>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</si>
  <si>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</si>
  <si>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</si>
  <si>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</si>
  <si>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</si>
  <si>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</si>
  <si>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</si>
  <si>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</si>
  <si>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</si>
  <si>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</si>
  <si>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</si>
  <si>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</si>
  <si>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</si>
  <si>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</si>
  <si>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</si>
  <si>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</si>
  <si>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</si>
  <si>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</si>
  <si>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</si>
  <si>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</si>
  <si>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</si>
  <si>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</si>
  <si>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</si>
  <si>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</si>
  <si>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</si>
  <si>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</si>
  <si>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</si>
  <si>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</si>
  <si>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</si>
  <si>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</si>
  <si>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</si>
  <si>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</si>
  <si>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</si>
  <si>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</si>
  <si>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</si>
  <si>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</si>
  <si>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</si>
  <si>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</si>
  <si>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</si>
  <si>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</si>
  <si>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</si>
  <si>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</si>
  <si>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</si>
  <si>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</si>
  <si>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</si>
  <si>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</si>
  <si>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</si>
  <si>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</si>
  <si>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</si>
  <si>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</si>
  <si>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</si>
  <si>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</si>
  <si>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</si>
  <si>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</si>
  <si>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</si>
  <si>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</si>
  <si>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</si>
  <si>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</si>
  <si>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</si>
  <si>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</si>
  <si>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</si>
  <si>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</si>
  <si>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</si>
  <si>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</si>
  <si>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</si>
  <si>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</si>
  <si>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</si>
  <si>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</si>
  <si>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</si>
  <si>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</si>
  <si>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</si>
  <si>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</si>
  <si>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</si>
  <si>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</si>
  <si>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</si>
  <si>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</si>
  <si>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</si>
  <si>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</si>
  <si>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</si>
  <si>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</si>
  <si>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</si>
  <si>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</si>
  <si>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</si>
  <si>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</si>
  <si>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</si>
  <si>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</si>
  <si>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</si>
  <si>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</si>
  <si>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</si>
  <si>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</si>
  <si>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</si>
  <si>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</si>
  <si>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</si>
  <si>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</si>
  <si>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</si>
  <si>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</si>
  <si>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</si>
  <si>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</si>
  <si>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</si>
  <si>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</si>
  <si>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</si>
  <si>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</si>
  <si>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</si>
  <si>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</si>
  <si>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</si>
  <si>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</si>
  <si>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</si>
  <si>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</si>
  <si>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</si>
  <si>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</si>
  <si>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</si>
  <si>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</si>
  <si>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</si>
  <si>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</si>
  <si>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</si>
  <si>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</si>
  <si>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</si>
  <si>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</si>
  <si>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</si>
  <si>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</si>
  <si>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</si>
  <si>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</si>
  <si>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</si>
  <si>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</si>
  <si>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</si>
  <si>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</si>
  <si>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</si>
  <si>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</si>
  <si>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</si>
  <si>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</si>
  <si>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</si>
  <si>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</si>
  <si>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</si>
  <si>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</si>
  <si>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</si>
  <si>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</si>
  <si>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</si>
  <si>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</si>
  <si>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</si>
  <si>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</si>
  <si>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</si>
  <si>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</si>
  <si>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</si>
  <si>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</si>
  <si>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</si>
  <si>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</si>
  <si>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</si>
  <si>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</si>
  <si>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</si>
  <si>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</si>
  <si>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</si>
  <si>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</si>
  <si>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</si>
  <si>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</si>
  <si>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</si>
  <si>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</si>
  <si>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</si>
  <si>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</si>
  <si>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</si>
  <si>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</si>
  <si>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</si>
  <si>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</si>
  <si>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</si>
  <si>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</si>
  <si>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</si>
  <si>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</si>
  <si>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</si>
  <si>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</si>
  <si>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</si>
  <si>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</si>
  <si>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</si>
  <si>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</si>
  <si>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</si>
  <si>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</si>
  <si>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</si>
  <si>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</si>
  <si>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</si>
  <si>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</si>
  <si>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</si>
  <si>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</si>
  <si>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</si>
  <si>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</si>
  <si>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</si>
  <si>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</si>
  <si>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</si>
  <si>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</si>
  <si>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</si>
  <si>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</si>
  <si>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</si>
  <si>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</si>
  <si>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</si>
  <si>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</si>
  <si>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</si>
  <si>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</si>
  <si>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</si>
  <si>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</si>
  <si>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</si>
  <si>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</si>
  <si>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</si>
  <si>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</si>
  <si>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</si>
  <si>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</si>
  <si>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</si>
  <si>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</si>
  <si>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</si>
  <si>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</si>
  <si>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</si>
  <si>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</si>
  <si>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</si>
  <si>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</si>
  <si>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</si>
  <si>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</si>
  <si>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</si>
  <si>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</si>
  <si>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</si>
  <si>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</si>
  <si>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</si>
  <si>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</si>
  <si>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</si>
  <si>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</si>
  <si>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</si>
  <si>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</si>
  <si>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</si>
  <si>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</si>
  <si>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</si>
  <si>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</si>
  <si>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</si>
  <si>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</si>
  <si>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</si>
  <si>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</si>
  <si>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</si>
  <si>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</si>
  <si>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</si>
  <si>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</si>
  <si>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</si>
  <si>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</si>
  <si>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</si>
  <si>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</si>
  <si>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</si>
  <si>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</si>
  <si>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</si>
  <si>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</si>
  <si>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</si>
  <si>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</si>
  <si>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</si>
  <si>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</si>
  <si>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</si>
  <si>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</si>
  <si>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</si>
  <si>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</si>
  <si>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</si>
  <si>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</si>
  <si>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</si>
  <si>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</si>
  <si>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</si>
  <si>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</si>
  <si>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</si>
  <si>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</si>
  <si>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</si>
  <si>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</si>
  <si>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</si>
  <si>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</si>
  <si>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</si>
  <si>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</si>
  <si>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</si>
  <si>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</si>
  <si>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</si>
  <si>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</si>
  <si>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</si>
  <si>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</si>
  <si>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</si>
  <si>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</si>
  <si>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</si>
  <si>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</si>
  <si>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</si>
  <si>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</si>
  <si>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</si>
  <si>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</si>
  <si>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</si>
  <si>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</si>
  <si>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</si>
  <si>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</si>
  <si>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</si>
  <si>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</si>
  <si>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</si>
  <si>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</si>
  <si>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</si>
  <si>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</si>
  <si>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</si>
  <si>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</si>
  <si>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</si>
  <si>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</si>
  <si>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</si>
  <si>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</si>
  <si>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</si>
  <si>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</si>
  <si>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</si>
  <si>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</si>
  <si>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</si>
  <si>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</si>
  <si>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</si>
  <si>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</si>
  <si>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</si>
  <si>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</si>
  <si>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</si>
  <si>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</si>
  <si>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</si>
  <si>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</si>
  <si>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</si>
  <si>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</si>
  <si>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</si>
  <si>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</si>
  <si>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</si>
  <si>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</si>
  <si>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</si>
  <si>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</si>
  <si>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</si>
  <si>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</si>
  <si>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</si>
  <si>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</si>
  <si>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</si>
  <si>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</si>
  <si>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</si>
  <si>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</si>
  <si>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</si>
  <si>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</si>
  <si>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</si>
  <si>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</si>
  <si>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</si>
  <si>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</si>
  <si>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</si>
  <si>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</si>
  <si>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</si>
  <si>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</si>
  <si>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</si>
  <si>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</si>
  <si>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</si>
  <si>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</si>
  <si>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</si>
  <si>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</si>
  <si>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</si>
  <si>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</si>
  <si>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</si>
  <si>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</si>
  <si>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</si>
  <si>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</si>
  <si>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</si>
  <si>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</si>
  <si>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</si>
  <si>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</si>
  <si>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</si>
  <si>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</si>
  <si>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</si>
  <si>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</si>
  <si>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</si>
  <si>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</si>
  <si>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</si>
  <si>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</si>
  <si>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</si>
  <si>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</si>
  <si>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</si>
  <si>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</si>
  <si>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</si>
  <si>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</si>
  <si>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</si>
  <si>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</si>
  <si>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</si>
  <si>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</si>
  <si>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</si>
  <si>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</si>
  <si>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</si>
  <si>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</si>
  <si>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</si>
  <si>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</si>
  <si>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</si>
  <si>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</si>
  <si>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</si>
  <si>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</si>
  <si>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</si>
  <si>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</si>
  <si>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</si>
  <si>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</si>
  <si>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</si>
  <si>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</si>
  <si>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</si>
  <si>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</si>
  <si>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</si>
  <si>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</si>
  <si>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</si>
  <si>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</si>
  <si>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</si>
  <si>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</si>
  <si>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</si>
  <si>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</si>
  <si>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</si>
  <si>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</si>
  <si>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</si>
  <si>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</si>
  <si>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</si>
  <si>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</si>
  <si>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</si>
  <si>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</si>
  <si>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</si>
  <si>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</si>
  <si>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</si>
  <si>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</si>
  <si>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</si>
  <si>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</si>
  <si>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</si>
  <si>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</si>
  <si>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</si>
  <si>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</si>
  <si>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</si>
  <si>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</si>
  <si>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</si>
  <si>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</si>
  <si>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</si>
  <si>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</si>
  <si>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</si>
  <si>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</si>
  <si>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</si>
  <si>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</si>
  <si>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</si>
  <si>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</si>
  <si>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</si>
  <si>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</si>
  <si>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</si>
  <si>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</si>
  <si>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</si>
  <si>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</si>
  <si>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</si>
  <si>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</si>
  <si>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</si>
  <si>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</si>
  <si>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</si>
  <si>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</si>
  <si>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</si>
  <si>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</si>
  <si>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</si>
  <si>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</si>
  <si>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</si>
  <si>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</si>
  <si>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</si>
  <si>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</si>
  <si>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</si>
  <si>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</si>
  <si>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</si>
  <si>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</si>
  <si>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</si>
  <si>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</si>
  <si>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</si>
  <si>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</si>
  <si>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</si>
  <si>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</si>
  <si>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</si>
  <si>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</si>
  <si>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</si>
  <si>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</si>
  <si>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</si>
  <si>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</si>
  <si>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</si>
  <si>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</si>
  <si>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</si>
  <si>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</si>
  <si>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</si>
  <si>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</si>
  <si>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</si>
  <si>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</si>
  <si>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</si>
  <si>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</si>
  <si>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</si>
  <si>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</si>
  <si>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</si>
  <si>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</si>
  <si>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</si>
  <si>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</si>
  <si>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</si>
  <si>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</si>
  <si>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</si>
  <si>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</si>
  <si>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</si>
  <si>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</si>
  <si>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</si>
  <si>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</si>
  <si>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</si>
  <si>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</si>
  <si>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</si>
  <si>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</si>
  <si>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</si>
  <si>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</si>
  <si>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</si>
  <si>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</si>
  <si>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</si>
  <si>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</si>
  <si>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</si>
  <si>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</si>
  <si>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</si>
  <si>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</si>
  <si>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</si>
  <si>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</si>
  <si>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</si>
  <si>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</si>
  <si>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</si>
  <si>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</si>
  <si>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</si>
  <si>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</si>
  <si>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</si>
  <si>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</si>
  <si>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</si>
  <si>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</si>
  <si>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</si>
  <si>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</si>
  <si>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</si>
  <si>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</si>
  <si>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</si>
  <si>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</si>
  <si>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</si>
  <si>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</si>
  <si>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</si>
  <si>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</si>
  <si>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</si>
  <si>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</si>
  <si>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</si>
  <si>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</si>
  <si>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</si>
  <si>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</si>
  <si>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</si>
  <si>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</si>
  <si>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</si>
  <si>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</si>
  <si>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</si>
  <si>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</si>
  <si>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</si>
  <si>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</si>
  <si>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</si>
  <si>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</si>
  <si>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</si>
  <si>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</si>
  <si>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</si>
  <si>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</si>
  <si>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</si>
  <si>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</si>
  <si>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</si>
  <si>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</si>
  <si>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</si>
  <si>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</si>
  <si>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</si>
  <si>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</si>
  <si>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</si>
  <si>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</si>
  <si>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</si>
  <si>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</si>
  <si>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</si>
  <si>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</si>
  <si>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</si>
  <si>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</si>
  <si>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</si>
  <si>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</si>
  <si>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</si>
  <si>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</si>
  <si>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</si>
  <si>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</si>
  <si>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</si>
  <si>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</si>
  <si>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</si>
  <si>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</si>
  <si>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</si>
  <si>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</si>
  <si>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</si>
  <si>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</si>
  <si>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</si>
  <si>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</si>
  <si>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</si>
  <si>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</si>
  <si>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</si>
  <si>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</si>
  <si>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</si>
  <si>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</si>
  <si>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</si>
  <si>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</si>
  <si>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</si>
  <si>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</si>
  <si>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</si>
  <si>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</si>
  <si>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</si>
  <si>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</si>
  <si>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</si>
  <si>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</si>
  <si>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</si>
  <si>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</si>
  <si>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</si>
  <si>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</si>
  <si>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</si>
  <si>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</si>
  <si>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</si>
  <si>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</si>
  <si>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</si>
  <si>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</si>
  <si>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</si>
  <si>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</si>
  <si>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</si>
  <si>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</si>
  <si>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</si>
  <si>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</si>
  <si>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</si>
  <si>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</si>
  <si>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</si>
  <si>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</si>
  <si>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</si>
  <si>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</si>
  <si>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</si>
  <si>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</si>
  <si>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</si>
  <si>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</si>
  <si>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</si>
  <si>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</si>
  <si>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</si>
  <si>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</si>
  <si>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</si>
  <si>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</si>
  <si>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</si>
  <si>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</si>
  <si>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</si>
  <si>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</si>
  <si>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</si>
  <si>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</si>
  <si>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</si>
  <si>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</si>
  <si>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</si>
  <si>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</si>
  <si>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</si>
  <si>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</si>
  <si>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</si>
  <si>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</si>
  <si>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</si>
  <si>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</si>
  <si>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</si>
  <si>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</si>
  <si>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</si>
  <si>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</si>
  <si>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</si>
  <si>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</si>
  <si>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</si>
  <si>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</si>
  <si>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</si>
  <si>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</si>
  <si>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</si>
  <si>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</si>
  <si>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</si>
  <si>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</si>
  <si>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</si>
  <si>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</si>
  <si>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</si>
  <si>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</si>
  <si>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</si>
  <si>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</si>
  <si>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</si>
  <si>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</si>
  <si>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</si>
  <si>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</si>
  <si>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</si>
  <si>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</si>
  <si>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</si>
  <si>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</si>
  <si>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</si>
  <si>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</si>
  <si>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</si>
  <si>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</si>
  <si>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</si>
  <si>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</si>
  <si>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</si>
  <si>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</si>
  <si>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</si>
  <si>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</si>
  <si>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</si>
  <si>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</si>
  <si>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</si>
  <si>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</si>
  <si>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</si>
  <si>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</si>
  <si>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</si>
  <si>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</si>
  <si>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</si>
  <si>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</si>
  <si>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</si>
  <si>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</si>
  <si>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</si>
  <si>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</si>
  <si>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</si>
  <si>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</si>
  <si>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</si>
  <si>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</si>
  <si>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</si>
  <si>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</si>
  <si>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</si>
  <si>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</si>
  <si>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</si>
  <si>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</si>
  <si>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</si>
  <si>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</si>
  <si>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</si>
  <si>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</si>
  <si>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</si>
  <si>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</si>
  <si>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</si>
  <si>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</si>
  <si>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</si>
  <si>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</si>
  <si>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</si>
  <si>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</si>
  <si>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</si>
  <si>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</si>
  <si>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</si>
  <si>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</si>
  <si>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</si>
  <si>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</si>
  <si>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</si>
  <si>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</si>
  <si>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</si>
  <si>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</si>
  <si>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</si>
  <si>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</si>
  <si>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</si>
  <si>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</si>
  <si>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</si>
  <si>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</si>
  <si>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</si>
  <si>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</si>
  <si>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</si>
  <si>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</si>
  <si>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</si>
  <si>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</si>
  <si>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</si>
  <si>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</si>
  <si>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</si>
  <si>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</si>
  <si>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</si>
  <si>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</si>
  <si>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</si>
  <si>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</si>
  <si>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</si>
  <si>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</si>
  <si>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</si>
  <si>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</si>
  <si>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</si>
  <si>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</si>
  <si>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</si>
  <si>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</si>
  <si>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</si>
  <si>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</si>
  <si>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</si>
  <si>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</si>
  <si>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</si>
  <si>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</si>
  <si>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</si>
  <si>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</si>
  <si>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</si>
  <si>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</si>
  <si>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</si>
  <si>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</si>
  <si>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</si>
  <si>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</si>
  <si>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</si>
  <si>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</si>
  <si>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</si>
  <si>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</si>
  <si>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</si>
  <si>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</si>
  <si>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</si>
  <si>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</si>
  <si>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</si>
  <si>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</si>
  <si>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</si>
  <si>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</si>
  <si>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</si>
  <si>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</si>
  <si>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</si>
  <si>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</si>
  <si>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</si>
  <si>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</si>
  <si>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</si>
  <si>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</si>
  <si>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</si>
  <si>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</si>
  <si>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</si>
  <si>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</si>
  <si>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</si>
  <si>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</si>
  <si>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</si>
  <si>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</si>
  <si>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</si>
  <si>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</si>
  <si>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</si>
  <si>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</si>
  <si>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</si>
  <si>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</si>
  <si>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</si>
  <si>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</si>
  <si>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</si>
  <si>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</si>
  <si>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</si>
  <si>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</si>
  <si>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</si>
  <si>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</si>
  <si>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</si>
  <si>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</si>
  <si>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</si>
  <si>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</si>
  <si>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</si>
  <si>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</si>
  <si>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</si>
  <si>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</si>
  <si>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</si>
  <si>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</si>
  <si>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</si>
  <si>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</si>
  <si>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</si>
  <si>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</si>
  <si>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</si>
  <si>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</si>
  <si>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</si>
  <si>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</si>
  <si>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</si>
  <si>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</si>
  <si>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</si>
  <si>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</si>
  <si>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</si>
  <si>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</si>
  <si>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</si>
  <si>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</si>
  <si>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</si>
  <si>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</si>
  <si>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</si>
  <si>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</si>
  <si>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</si>
  <si>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</si>
  <si>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</si>
  <si>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</si>
  <si>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</si>
  <si>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</si>
  <si>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</si>
  <si>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</si>
  <si>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</si>
  <si>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</si>
  <si>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</si>
  <si>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</si>
  <si>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</si>
  <si>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</si>
  <si>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</si>
  <si>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</si>
  <si>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</si>
  <si>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</si>
  <si>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</si>
  <si>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</si>
  <si>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</si>
  <si>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</si>
  <si>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</si>
  <si>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</si>
  <si>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</si>
  <si>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</si>
  <si>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</si>
  <si>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</si>
  <si>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</si>
  <si>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</si>
  <si>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</si>
  <si>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</si>
  <si>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</si>
  <si>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</si>
  <si>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</si>
  <si>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</si>
  <si>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</si>
  <si>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</si>
  <si>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</si>
  <si>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</si>
  <si>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</si>
  <si>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</si>
  <si>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</si>
  <si>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</si>
  <si>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</si>
  <si>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</si>
  <si>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</si>
  <si>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</si>
  <si>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</si>
  <si>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</si>
  <si>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</si>
  <si>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</si>
  <si>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</si>
  <si>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</si>
  <si>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</si>
  <si>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</si>
  <si>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</si>
  <si>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</si>
  <si>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</si>
  <si>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</si>
  <si>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</si>
  <si>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</si>
  <si>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</si>
  <si>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</si>
  <si>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</si>
  <si>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</si>
  <si>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</si>
  <si>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</si>
  <si>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</si>
  <si>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</si>
  <si>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</si>
  <si>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</si>
  <si>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</si>
  <si>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</si>
  <si>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</si>
  <si>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</si>
  <si>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</si>
  <si>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</si>
  <si>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</si>
  <si>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</si>
  <si>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</si>
  <si>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</si>
  <si>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</si>
  <si>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</si>
  <si>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</si>
  <si>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</si>
  <si>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</si>
  <si>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</si>
  <si>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</si>
  <si>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</si>
  <si>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</si>
  <si>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</si>
  <si>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</si>
  <si>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</si>
  <si>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</si>
  <si>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</si>
  <si>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</si>
  <si>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</si>
  <si>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</si>
  <si>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</si>
  <si>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</si>
  <si>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</si>
  <si>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</si>
  <si>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</si>
  <si>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</si>
  <si>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</si>
  <si>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</si>
  <si>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</si>
  <si>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</si>
  <si>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</si>
  <si>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</si>
  <si>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</si>
  <si>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</si>
  <si>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</si>
  <si>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</si>
  <si>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</si>
  <si>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</si>
  <si>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</si>
  <si>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</si>
  <si>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</si>
  <si>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</si>
  <si>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</si>
  <si>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</si>
  <si>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</si>
  <si>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</si>
  <si>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</si>
  <si>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</si>
  <si>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</si>
  <si>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</si>
  <si>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</si>
  <si>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</si>
  <si>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</si>
  <si>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</si>
  <si>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</si>
  <si>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</si>
  <si>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</si>
  <si>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</si>
  <si>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</si>
  <si>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</si>
  <si>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</si>
  <si>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</si>
  <si>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</si>
  <si>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</si>
  <si>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</si>
  <si>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</si>
  <si>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</si>
  <si>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</si>
  <si>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</si>
  <si>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</si>
  <si>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</si>
  <si>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</si>
  <si>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</si>
  <si>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</si>
  <si>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</si>
  <si>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</si>
  <si>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</si>
  <si>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</si>
  <si>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</si>
  <si>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</si>
  <si>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</si>
  <si>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</si>
  <si>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</si>
  <si>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</si>
  <si>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</si>
  <si>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</si>
  <si>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</si>
  <si>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</si>
  <si>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</si>
  <si>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</si>
  <si>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</si>
  <si>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</si>
  <si>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</si>
  <si>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</si>
  <si>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</si>
  <si>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</si>
  <si>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</si>
  <si>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</si>
  <si>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</si>
  <si>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</si>
  <si>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</si>
  <si>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</si>
  <si>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</si>
  <si>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</si>
  <si>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</si>
  <si>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</si>
  <si>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</si>
  <si>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</si>
  <si>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</si>
  <si>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</si>
  <si>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</si>
  <si>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</si>
  <si>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</si>
  <si>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</si>
  <si>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</si>
  <si>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</si>
  <si>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</si>
  <si>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</si>
  <si>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</si>
  <si>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</si>
  <si>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</si>
  <si>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</si>
  <si>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</si>
  <si>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</si>
  <si>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</si>
  <si>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</si>
  <si>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</si>
  <si>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</si>
  <si>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</si>
  <si>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</si>
  <si>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</si>
  <si>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</si>
  <si>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</si>
  <si>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</si>
  <si>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</si>
  <si>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</si>
  <si>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</si>
  <si>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</si>
  <si>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</si>
  <si>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</si>
  <si>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</si>
  <si>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</si>
  <si>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</si>
  <si>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</si>
  <si>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</si>
  <si>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</si>
  <si>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</si>
  <si>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</si>
  <si>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</si>
  <si>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</si>
  <si>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</si>
  <si>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</si>
  <si>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</si>
  <si>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</si>
  <si>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</si>
  <si>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</si>
  <si>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</si>
  <si>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</si>
  <si>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</si>
  <si>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</si>
  <si>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</si>
  <si>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</si>
  <si>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</si>
  <si>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</si>
  <si>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</si>
  <si>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</si>
  <si>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</si>
  <si>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</si>
  <si>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</si>
  <si>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</si>
  <si>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</si>
  <si>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</si>
  <si>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</si>
  <si>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</si>
  <si>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</si>
  <si>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</si>
  <si>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</si>
  <si>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</si>
  <si>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</si>
  <si>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</si>
  <si>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</si>
  <si>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</si>
  <si>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</si>
  <si>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</si>
  <si>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</si>
  <si>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</si>
  <si>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</si>
  <si>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</si>
  <si>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</si>
  <si>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</si>
  <si>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</si>
  <si>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</si>
  <si>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</si>
  <si>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</si>
  <si>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</si>
  <si>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</si>
  <si>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</si>
  <si>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</si>
  <si>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</si>
  <si>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</si>
  <si>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</si>
  <si>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</si>
  <si>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</si>
  <si>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</si>
  <si>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</si>
  <si>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</si>
  <si>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</si>
  <si>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</si>
  <si>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</si>
  <si>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</si>
  <si>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</si>
  <si>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</si>
  <si>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</si>
  <si>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</si>
  <si>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</si>
  <si>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</si>
  <si>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</si>
  <si>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</si>
  <si>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</si>
  <si>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</si>
  <si>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</si>
  <si>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</si>
  <si>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</si>
  <si>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</si>
  <si>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</si>
  <si>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</si>
  <si>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</si>
  <si>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</si>
  <si>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</si>
  <si>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</si>
  <si>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</si>
  <si>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</si>
  <si>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</si>
  <si>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</si>
  <si>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</si>
  <si>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</si>
  <si>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</si>
  <si>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</si>
  <si>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</si>
  <si>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</si>
  <si>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</si>
  <si>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</si>
  <si>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</si>
  <si>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</si>
  <si>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</si>
  <si>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</si>
  <si>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</si>
  <si>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</si>
  <si>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</si>
  <si>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</si>
  <si>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</si>
  <si>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</si>
  <si>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</si>
  <si>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</si>
  <si>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</si>
  <si>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</si>
  <si>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</si>
  <si>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</si>
  <si>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</si>
  <si>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</si>
  <si>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</si>
  <si>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</si>
  <si>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</si>
  <si>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</si>
  <si>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</si>
  <si>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</si>
  <si>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</si>
  <si>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</si>
  <si>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</si>
  <si>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</si>
  <si>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</si>
  <si>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</si>
  <si>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</si>
  <si>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</si>
  <si>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</si>
  <si>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</si>
  <si>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</si>
  <si>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</si>
  <si>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</si>
  <si>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</si>
  <si>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</si>
  <si>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</si>
  <si>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</si>
  <si>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</si>
  <si>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</si>
  <si>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</si>
  <si>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</si>
  <si>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</si>
  <si>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</si>
  <si>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</si>
  <si>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</si>
  <si>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</si>
  <si>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</si>
  <si>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</si>
  <si>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</si>
  <si>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</si>
  <si>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</si>
  <si>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</si>
  <si>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</si>
  <si>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</si>
  <si>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</si>
  <si>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</si>
  <si>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</si>
  <si>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</si>
  <si>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</si>
  <si>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</si>
  <si>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</si>
  <si>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</si>
  <si>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</si>
  <si>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</si>
  <si>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</si>
  <si>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</si>
  <si>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</si>
  <si>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</si>
  <si>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</si>
  <si>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</si>
  <si>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</si>
  <si>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</si>
  <si>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</si>
  <si>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</si>
  <si>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</si>
  <si>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</si>
  <si>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</si>
  <si>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</si>
  <si>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</si>
  <si>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</si>
  <si>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</si>
  <si>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</si>
  <si>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</si>
  <si>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</si>
  <si>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</si>
  <si>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</si>
  <si>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</si>
  <si>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</si>
  <si>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</si>
  <si>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</si>
  <si>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</si>
  <si>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</si>
  <si>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</si>
  <si>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</si>
  <si>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</si>
  <si>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</si>
  <si>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</si>
  <si>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</si>
  <si>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</si>
  <si>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</si>
  <si>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</si>
  <si>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</si>
  <si>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</si>
  <si>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</si>
  <si>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</si>
  <si>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</si>
  <si>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</si>
  <si>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</si>
  <si>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</si>
  <si>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</si>
  <si>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</si>
  <si>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</si>
  <si>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</si>
  <si>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</si>
  <si>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</si>
  <si>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</si>
  <si>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</si>
  <si>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</si>
  <si>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</si>
  <si>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</si>
  <si>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</si>
  <si>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</si>
  <si>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</si>
  <si>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</si>
  <si>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</si>
  <si>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</si>
  <si>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</si>
  <si>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</si>
  <si>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</si>
  <si>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</si>
  <si>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</si>
  <si>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</si>
  <si>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</si>
  <si>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</si>
  <si>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</si>
  <si>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</si>
  <si>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</si>
  <si>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</si>
  <si>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</si>
  <si>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</si>
  <si>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</si>
  <si>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</si>
  <si>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</si>
  <si>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</si>
  <si>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</si>
  <si>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</si>
  <si>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</si>
  <si>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</si>
  <si>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</si>
  <si>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</si>
  <si>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</si>
  <si>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</si>
  <si>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</si>
  <si>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</si>
  <si>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</si>
  <si>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</si>
  <si>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</si>
  <si>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</si>
  <si>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</si>
  <si>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</si>
  <si>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</si>
  <si>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</si>
  <si>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</si>
  <si>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</si>
  <si>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</si>
  <si>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</si>
  <si>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</si>
  <si>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</si>
  <si>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</si>
  <si>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</si>
  <si>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</si>
  <si>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</si>
  <si>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</si>
  <si>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</si>
  <si>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</si>
  <si>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</si>
  <si>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</si>
  <si>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</si>
  <si>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</si>
  <si>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</si>
  <si>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</si>
  <si>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</si>
  <si>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</si>
  <si>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</si>
  <si>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</si>
  <si>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</si>
  <si>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</si>
  <si>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</si>
  <si>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</si>
  <si>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</si>
  <si>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</si>
  <si>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</si>
  <si>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</si>
  <si>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</si>
  <si>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</si>
  <si>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</si>
  <si>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</si>
  <si>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</si>
  <si>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</si>
  <si>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</si>
  <si>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</si>
  <si>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</si>
  <si>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</si>
  <si>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</si>
  <si>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</si>
  <si>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</si>
  <si>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</si>
  <si>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</si>
  <si>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</si>
  <si>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</si>
  <si>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</si>
  <si>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</si>
  <si>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</si>
  <si>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</si>
  <si>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</si>
  <si>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</si>
  <si>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</si>
  <si>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</si>
  <si>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</si>
  <si>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</si>
  <si>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</si>
  <si>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</si>
  <si>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</si>
  <si>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</si>
  <si>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</si>
  <si>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</si>
  <si>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</si>
  <si>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</si>
  <si>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</si>
  <si>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</si>
  <si>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</si>
  <si>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</si>
  <si>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</si>
  <si>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</si>
  <si>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</si>
  <si>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</si>
  <si>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</si>
  <si>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</si>
  <si>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</si>
  <si>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</si>
  <si>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</si>
  <si>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</si>
  <si>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</si>
  <si>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</si>
  <si>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</si>
  <si>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</si>
  <si>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</si>
  <si>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</si>
  <si>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</si>
  <si>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</si>
  <si>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</si>
  <si>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</si>
  <si>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</si>
  <si>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</si>
  <si>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</si>
  <si>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</si>
  <si>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</si>
  <si>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</si>
  <si>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</si>
  <si>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</si>
  <si>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</si>
  <si>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</si>
  <si>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</si>
  <si>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</si>
  <si>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</si>
  <si>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</si>
  <si>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</si>
  <si>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</si>
  <si>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</si>
  <si>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</si>
  <si>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</si>
  <si>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</si>
  <si>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</si>
  <si>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</si>
  <si>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</si>
  <si>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</si>
  <si>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</si>
  <si>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</si>
  <si>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</si>
  <si>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</si>
  <si>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</si>
  <si>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</si>
  <si>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</si>
  <si>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</si>
  <si>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</si>
  <si>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</si>
  <si>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</si>
  <si>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</si>
  <si>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</si>
  <si>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</si>
  <si>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</si>
  <si>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</si>
  <si>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</si>
  <si>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</si>
  <si>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</si>
  <si>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</si>
  <si>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</si>
  <si>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</si>
  <si>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</si>
  <si>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</si>
  <si>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</si>
  <si>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</si>
  <si>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</si>
  <si>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</si>
  <si>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</si>
  <si>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</si>
  <si>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</si>
  <si>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</si>
  <si>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</si>
  <si>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</si>
  <si>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</si>
  <si>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</si>
  <si>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</si>
  <si>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</si>
  <si>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</si>
  <si>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</si>
  <si>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</si>
  <si>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</si>
  <si>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</si>
  <si>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</si>
  <si>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</si>
  <si>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</si>
  <si>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</si>
  <si>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</si>
  <si>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</si>
  <si>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</si>
  <si>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</si>
  <si>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</si>
  <si>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</si>
  <si>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</si>
  <si>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</si>
  <si>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</si>
  <si>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</si>
  <si>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</si>
  <si>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</si>
  <si>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</si>
  <si>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</si>
  <si>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</si>
  <si>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</si>
  <si>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</si>
  <si>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</si>
  <si>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</si>
  <si>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</si>
  <si>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</si>
  <si>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</si>
  <si>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</si>
  <si>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</si>
  <si>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</si>
  <si>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</si>
  <si>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</si>
  <si>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</si>
  <si>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</si>
  <si>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</si>
  <si>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</si>
  <si>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</si>
  <si>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</si>
  <si>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</si>
  <si>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</si>
  <si>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</si>
  <si>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</si>
  <si>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</si>
  <si>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</si>
  <si>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</si>
  <si>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</si>
  <si>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</si>
  <si>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</si>
  <si>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</si>
  <si>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</si>
  <si>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</si>
  <si>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</si>
  <si>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</si>
  <si>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</si>
  <si>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</si>
  <si>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</si>
  <si>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</si>
  <si>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</si>
  <si>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</si>
  <si>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</si>
  <si>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</si>
  <si>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</si>
  <si>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</si>
  <si>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</si>
  <si>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</si>
  <si>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</si>
  <si>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</si>
  <si>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</si>
  <si>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</si>
  <si>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</si>
  <si>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</si>
  <si>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</si>
  <si>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</si>
  <si>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</si>
  <si>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</si>
  <si>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</si>
  <si>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</si>
  <si>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</si>
  <si>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</si>
  <si>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</si>
  <si>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</si>
  <si>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</si>
  <si>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</si>
  <si>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</si>
  <si>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</si>
  <si>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</si>
  <si>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</si>
  <si>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</si>
  <si>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</si>
  <si>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</si>
  <si>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</si>
  <si>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</si>
  <si>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</si>
  <si>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</si>
  <si>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</si>
  <si>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</si>
  <si>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</si>
  <si>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</si>
  <si>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</si>
  <si>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</si>
  <si>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</si>
  <si>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</si>
  <si>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</si>
  <si>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</si>
  <si>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</si>
  <si>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</si>
  <si>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</si>
  <si>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</si>
  <si>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</si>
  <si>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</si>
  <si>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</si>
  <si>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</si>
  <si>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</si>
  <si>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</si>
  <si>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</si>
  <si>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</si>
  <si>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</si>
  <si>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</si>
  <si>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</si>
  <si>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</si>
  <si>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</si>
  <si>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</si>
  <si>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</si>
  <si>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</si>
  <si>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</si>
  <si>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</si>
  <si>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</si>
  <si>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</si>
  <si>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</si>
  <si>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</si>
  <si>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</si>
  <si>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</si>
  <si>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</si>
  <si>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</si>
  <si>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</si>
  <si>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</si>
  <si>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</si>
  <si>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</si>
  <si>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</si>
  <si>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</si>
  <si>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</si>
  <si>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</si>
  <si>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</si>
  <si>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</si>
  <si>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</si>
  <si>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</si>
  <si>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</si>
  <si>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</si>
  <si>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</si>
  <si>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</si>
  <si>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</si>
  <si>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</si>
  <si>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</si>
  <si>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</si>
  <si>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</si>
  <si>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</si>
  <si>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</si>
  <si>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</si>
  <si>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</si>
  <si>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</si>
  <si>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</si>
  <si>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</si>
  <si>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</si>
  <si>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</si>
  <si>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</si>
  <si>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</si>
  <si>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</si>
  <si>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</si>
  <si>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</si>
  <si>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</si>
  <si>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</si>
  <si>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</si>
  <si>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</si>
  <si>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</si>
  <si>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</si>
  <si>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</si>
  <si>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</si>
  <si>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</si>
  <si>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</si>
  <si>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</si>
  <si>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</si>
  <si>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</si>
  <si>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</si>
  <si>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</si>
  <si>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</si>
  <si>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</si>
  <si>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</si>
  <si>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</si>
  <si>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</si>
  <si>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</si>
  <si>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</si>
  <si>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</si>
  <si>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</si>
  <si>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</si>
  <si>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</si>
  <si>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</si>
  <si>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</si>
  <si>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</si>
  <si>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</si>
  <si>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</si>
  <si>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</si>
  <si>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</si>
  <si>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</si>
  <si>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</si>
  <si>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</si>
  <si>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</si>
  <si>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</si>
  <si>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</si>
  <si>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</si>
  <si>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</si>
  <si>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</si>
  <si>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</si>
  <si>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</si>
  <si>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</si>
  <si>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</si>
  <si>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</si>
  <si>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</si>
  <si>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</si>
  <si>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</si>
  <si>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</si>
  <si>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</si>
  <si>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</si>
  <si>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</si>
  <si>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</si>
  <si>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</si>
  <si>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</si>
  <si>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</si>
  <si>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</si>
  <si>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</si>
  <si>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</si>
  <si>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</si>
  <si>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</si>
  <si>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</si>
  <si>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</si>
  <si>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</si>
  <si>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</si>
  <si>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</si>
  <si>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</si>
  <si>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</si>
  <si>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</si>
  <si>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</si>
  <si>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</si>
  <si>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</si>
  <si>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</si>
  <si>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</si>
  <si>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</si>
  <si>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</si>
  <si>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</si>
  <si>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</si>
  <si>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</si>
  <si>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</si>
  <si>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</si>
  <si>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</si>
  <si>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</si>
  <si>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</si>
  <si>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</si>
  <si>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</si>
  <si>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</si>
  <si>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</si>
  <si>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</si>
  <si>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</si>
  <si>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</si>
  <si>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</si>
  <si>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</si>
  <si>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</si>
  <si>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</si>
  <si>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</si>
  <si>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</si>
  <si>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</si>
  <si>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</si>
  <si>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</si>
  <si>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</si>
  <si>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</si>
  <si>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</si>
  <si>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</si>
  <si>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</si>
  <si>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</si>
  <si>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</si>
  <si>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</si>
  <si>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</si>
  <si>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</si>
  <si>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</si>
  <si>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</si>
  <si>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</si>
  <si>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</si>
  <si>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</si>
  <si>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</si>
  <si>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</si>
  <si>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</si>
  <si>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</si>
  <si>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</si>
  <si>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</si>
  <si>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</si>
  <si>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</si>
  <si>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</si>
  <si>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</si>
  <si>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</si>
  <si>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</si>
  <si>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</si>
  <si>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</si>
  <si>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</si>
  <si>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</si>
  <si>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</si>
  <si>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</si>
  <si>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</si>
  <si>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</si>
  <si>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</si>
  <si>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</si>
  <si>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</si>
  <si>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</si>
  <si>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</si>
  <si>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</si>
  <si>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</si>
  <si>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</si>
  <si>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</si>
  <si>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</si>
  <si>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</si>
  <si>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</si>
  <si>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</si>
  <si>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</si>
  <si>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</si>
  <si>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</si>
  <si>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</si>
  <si>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</si>
  <si>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</si>
  <si>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</si>
  <si>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</si>
  <si>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</si>
  <si>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</si>
  <si>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</si>
  <si>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</si>
  <si>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</si>
  <si>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</si>
  <si>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</si>
  <si>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</si>
  <si>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</si>
  <si>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</si>
  <si>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</si>
  <si>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</si>
  <si>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</si>
  <si>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</si>
  <si>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</si>
  <si>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</si>
  <si>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</si>
  <si>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</si>
  <si>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</si>
  <si>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</si>
  <si>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</si>
  <si>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</si>
  <si>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</si>
  <si>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</si>
  <si>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</si>
  <si>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</si>
  <si>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</si>
  <si>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</si>
  <si>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</si>
  <si>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</si>
  <si>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</si>
  <si>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</si>
  <si>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</si>
  <si>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</si>
  <si>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</si>
  <si>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</si>
  <si>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</si>
  <si>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</si>
  <si>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</si>
  <si>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</si>
  <si>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</si>
  <si>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</si>
  <si>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</si>
  <si>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</si>
  <si>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</si>
  <si>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</si>
  <si>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</si>
  <si>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</si>
  <si>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</si>
  <si>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</si>
  <si>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</si>
  <si>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</si>
  <si>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</si>
  <si>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</si>
  <si>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</si>
  <si>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</si>
  <si>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</si>
  <si>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</si>
  <si>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</si>
  <si>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</si>
  <si>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</si>
  <si>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</si>
  <si>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</si>
  <si>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</si>
  <si>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</si>
  <si>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</si>
  <si>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</si>
  <si>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</si>
  <si>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</si>
  <si>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</si>
  <si>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</si>
  <si>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</si>
  <si>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</si>
  <si>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</si>
  <si>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</si>
  <si>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</si>
  <si>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</si>
  <si>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</si>
  <si>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</si>
  <si>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</si>
  <si>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</si>
  <si>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</si>
  <si>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</si>
  <si>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</si>
  <si>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</si>
  <si>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</si>
  <si>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</si>
  <si>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</si>
  <si>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</si>
  <si>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</si>
  <si>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</si>
  <si>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</si>
  <si>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</si>
  <si>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</si>
  <si>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</si>
  <si>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</si>
  <si>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</si>
  <si>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</si>
  <si>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</si>
  <si>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</si>
  <si>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</si>
  <si>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</si>
  <si>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</si>
  <si>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</si>
  <si>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</si>
  <si>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</si>
  <si>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</si>
  <si>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</si>
  <si>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</si>
  <si>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</si>
  <si>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</si>
  <si>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</si>
  <si>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</si>
  <si>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</si>
  <si>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</si>
  <si>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</si>
  <si>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</si>
  <si>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</si>
  <si>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</si>
  <si>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</si>
  <si>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</si>
  <si>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</si>
  <si>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</si>
  <si>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</si>
  <si>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</si>
  <si>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</si>
  <si>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</si>
  <si>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</si>
  <si>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</si>
  <si>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</si>
  <si>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</si>
  <si>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</si>
  <si>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</si>
  <si>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</si>
  <si>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</si>
  <si>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</si>
  <si>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</si>
  <si>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</si>
  <si>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</si>
  <si>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</si>
  <si>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</si>
  <si>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</si>
  <si>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</si>
  <si>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</si>
  <si>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</si>
  <si>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</si>
  <si>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</si>
  <si>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</si>
  <si>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</si>
  <si>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</si>
  <si>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</si>
  <si>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</si>
  <si>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</si>
  <si>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</si>
  <si>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</si>
  <si>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</si>
  <si>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</si>
  <si>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</si>
  <si>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</si>
  <si>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</si>
  <si>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</si>
  <si>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</si>
  <si>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</si>
  <si>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</si>
  <si>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</si>
  <si>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</si>
  <si>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</si>
  <si>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</si>
  <si>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</si>
  <si>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</si>
  <si>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</si>
  <si>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</si>
  <si>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</si>
  <si>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</si>
  <si>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</si>
  <si>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</si>
  <si>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</si>
  <si>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</si>
  <si>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</si>
  <si>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</si>
  <si>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</si>
  <si>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</si>
  <si>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</si>
  <si>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</si>
  <si>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</si>
  <si>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</si>
  <si>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</si>
  <si>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</si>
  <si>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</si>
  <si>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</si>
  <si>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</si>
  <si>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</si>
  <si>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</si>
  <si>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</si>
  <si>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</si>
  <si>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</si>
  <si>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</si>
  <si>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</si>
  <si>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</si>
  <si>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</si>
  <si>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</si>
  <si>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</si>
  <si>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</si>
  <si>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</si>
  <si>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</si>
  <si>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</si>
  <si>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</si>
  <si>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</si>
  <si>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</si>
  <si>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</si>
  <si>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</si>
  <si>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</si>
  <si>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</si>
  <si>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</si>
  <si>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</si>
  <si>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</si>
  <si>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</si>
  <si>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</si>
  <si>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</si>
  <si>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</si>
  <si>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</si>
  <si>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</si>
  <si>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</si>
  <si>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</si>
  <si>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</si>
  <si>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</si>
  <si>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</si>
  <si>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</si>
  <si>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</si>
  <si>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</si>
  <si>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</si>
  <si>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</si>
  <si>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</si>
  <si>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</si>
  <si>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</si>
  <si>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</si>
  <si>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</si>
  <si>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</si>
  <si>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</si>
  <si>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</si>
  <si>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</si>
  <si>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</si>
  <si>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</si>
  <si>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</si>
  <si>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</si>
  <si>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</si>
  <si>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</si>
  <si>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</si>
  <si>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</si>
  <si>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</si>
  <si>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</si>
  <si>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</si>
  <si>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</si>
  <si>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</si>
  <si>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</si>
  <si>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</si>
  <si>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</si>
  <si>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</si>
  <si>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</si>
  <si>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</si>
  <si>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</si>
  <si>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</si>
  <si>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</si>
  <si>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</si>
  <si>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</si>
  <si>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</si>
  <si>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</si>
  <si>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</si>
  <si>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</si>
  <si>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</si>
  <si>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</si>
  <si>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</si>
  <si>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</si>
  <si>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</si>
  <si>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</si>
  <si>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</si>
  <si>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</si>
  <si>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</si>
  <si>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</si>
  <si>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</si>
  <si>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</si>
  <si>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</si>
  <si>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</si>
  <si>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</si>
  <si>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</si>
  <si>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</si>
  <si>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</si>
  <si>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</si>
  <si>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</si>
  <si>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</si>
  <si>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</si>
  <si>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</si>
  <si>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</si>
  <si>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</si>
  <si>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</si>
  <si>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</si>
  <si>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</si>
  <si>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</si>
  <si>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</si>
  <si>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</si>
  <si>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</si>
  <si>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</si>
  <si>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</si>
  <si>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</si>
  <si>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</si>
  <si>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</si>
  <si>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</si>
  <si>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</si>
  <si>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</si>
  <si>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</si>
  <si>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</si>
  <si>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</si>
  <si>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</si>
  <si>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</si>
  <si>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</si>
  <si>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</si>
  <si>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</si>
  <si>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</si>
  <si>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</si>
  <si>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</si>
  <si>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</si>
  <si>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</si>
  <si>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</si>
  <si>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</si>
  <si>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</si>
  <si>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</si>
  <si>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</si>
  <si>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</si>
  <si>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</si>
  <si>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</si>
  <si>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</si>
  <si>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</si>
  <si>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</si>
  <si>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</si>
  <si>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</si>
  <si>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</si>
  <si>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</si>
  <si>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</si>
  <si>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</si>
  <si>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</si>
  <si>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</si>
  <si>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</si>
  <si>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</si>
  <si>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</si>
  <si>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</si>
  <si>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</si>
  <si>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</si>
  <si>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</si>
  <si>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</si>
  <si>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</si>
  <si>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</si>
  <si>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</si>
  <si>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</si>
  <si>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</si>
  <si>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</si>
  <si>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</si>
  <si>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</si>
  <si>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</si>
  <si>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</si>
  <si>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</si>
  <si>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</si>
  <si>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</si>
  <si>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</si>
  <si>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</si>
  <si>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</si>
  <si>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</si>
  <si>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</si>
  <si>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</si>
  <si>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</si>
  <si>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</si>
  <si>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</si>
  <si>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</si>
  <si>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</si>
  <si>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</si>
  <si>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</si>
  <si>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</si>
  <si>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</si>
  <si>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</si>
  <si>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</si>
  <si>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</si>
  <si>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</si>
  <si>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</si>
  <si>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</si>
  <si>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</si>
  <si>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</si>
  <si>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</si>
  <si>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</si>
  <si>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</si>
  <si>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</si>
  <si>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</si>
  <si>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</si>
  <si>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</si>
  <si>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</si>
  <si>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</si>
  <si>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</si>
  <si>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</si>
  <si>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</si>
  <si>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</si>
  <si>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</si>
  <si>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</si>
  <si>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</si>
  <si>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</si>
  <si>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</si>
  <si>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</si>
  <si>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</si>
  <si>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</si>
  <si>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</si>
  <si>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</si>
  <si>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</si>
  <si>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</si>
  <si>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</si>
  <si>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</si>
  <si>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</si>
  <si>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</si>
  <si>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</si>
  <si>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</si>
  <si>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</si>
  <si>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</si>
  <si>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</si>
  <si>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</si>
  <si>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</si>
  <si>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</si>
  <si>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</si>
  <si>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</si>
  <si>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</si>
  <si>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</si>
  <si>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</si>
  <si>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</si>
  <si>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</si>
  <si>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</si>
  <si>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</si>
  <si>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</si>
  <si>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</si>
  <si>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</si>
  <si>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</si>
  <si>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</si>
  <si>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</si>
  <si>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</si>
  <si>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</si>
  <si>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</si>
  <si>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</si>
  <si>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</si>
  <si>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</si>
  <si>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</si>
  <si>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</si>
  <si>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</si>
  <si>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</si>
  <si>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</si>
  <si>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</si>
  <si>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</si>
  <si>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</si>
  <si>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</si>
  <si>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</si>
  <si>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</si>
  <si>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</si>
  <si>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</si>
  <si>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</si>
  <si>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</si>
  <si>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</si>
  <si>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</si>
  <si>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</si>
  <si>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</si>
  <si>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</si>
  <si>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</si>
  <si>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</si>
  <si>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</si>
  <si>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</si>
  <si>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</si>
  <si>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</si>
  <si>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</si>
  <si>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</si>
  <si>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</si>
  <si>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</si>
  <si>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</si>
  <si>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</si>
  <si>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</si>
  <si>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</si>
  <si>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</si>
  <si>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</si>
  <si>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</si>
  <si>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</si>
  <si>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</si>
  <si>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</si>
  <si>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</si>
  <si>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</si>
  <si>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</si>
  <si>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</si>
  <si>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</si>
  <si>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</si>
  <si>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</si>
  <si>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</si>
  <si>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</si>
  <si>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</si>
  <si>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</si>
  <si>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</si>
  <si>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</si>
  <si>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</si>
  <si>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</si>
  <si>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</si>
  <si>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</si>
  <si>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</si>
  <si>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</si>
  <si>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</si>
  <si>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</si>
  <si>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</si>
  <si>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</si>
  <si>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</si>
  <si>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</si>
  <si>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</si>
  <si>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</si>
  <si>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</si>
  <si>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</si>
  <si>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</si>
  <si>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</si>
  <si>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</si>
  <si>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</si>
  <si>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</si>
  <si>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</si>
  <si>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</si>
  <si>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</si>
  <si>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</si>
  <si>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</si>
  <si>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</si>
  <si>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</si>
  <si>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</si>
  <si>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</si>
  <si>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</si>
  <si>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</si>
  <si>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</si>
  <si>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</si>
  <si>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</si>
  <si>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</si>
  <si>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</si>
  <si>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</si>
  <si>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</si>
  <si>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</si>
  <si>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</si>
  <si>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</si>
  <si>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</si>
  <si>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</si>
  <si>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</si>
  <si>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</si>
  <si>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</si>
  <si>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</si>
  <si>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</si>
  <si>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</si>
  <si>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</si>
  <si>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</si>
  <si>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</si>
  <si>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</si>
  <si>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</si>
  <si>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</si>
  <si>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</si>
  <si>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</si>
  <si>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</si>
  <si>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</si>
  <si>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</si>
  <si>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</si>
  <si>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</si>
  <si>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</si>
  <si>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</si>
  <si>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</si>
  <si>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</si>
  <si>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</si>
  <si>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</si>
  <si>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</si>
  <si>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</si>
  <si>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</si>
  <si>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</si>
  <si>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</si>
  <si>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</si>
  <si>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</si>
  <si>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</si>
  <si>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</si>
  <si>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</si>
  <si>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</si>
  <si>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</si>
  <si>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</si>
  <si>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</si>
  <si>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</si>
  <si>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</si>
  <si>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</si>
  <si>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</si>
  <si>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</si>
  <si>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</si>
  <si>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</si>
  <si>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</si>
  <si>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</si>
  <si>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</si>
  <si>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</si>
  <si>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</si>
  <si>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</si>
  <si>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</si>
  <si>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</si>
  <si>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</si>
  <si>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</si>
  <si>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</si>
  <si>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</si>
  <si>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</si>
  <si>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</si>
  <si>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</si>
  <si>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</si>
  <si>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</si>
  <si>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</si>
  <si>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</si>
  <si>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</si>
  <si>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</si>
  <si>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</si>
  <si>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</si>
  <si>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</si>
  <si>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</si>
  <si>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</si>
  <si>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</si>
  <si>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</si>
  <si>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</si>
  <si>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</si>
  <si>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</si>
  <si>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</si>
  <si>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</si>
  <si>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</si>
  <si>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</si>
  <si>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</si>
  <si>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</si>
  <si>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</si>
  <si>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</si>
  <si>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</si>
  <si>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</si>
  <si>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</si>
  <si>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</si>
  <si>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</si>
  <si>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</si>
  <si>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</si>
  <si>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</si>
  <si>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</si>
  <si>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</si>
  <si>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</si>
  <si>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</si>
  <si>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</si>
  <si>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</si>
  <si>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</si>
  <si>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</si>
  <si>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</si>
  <si>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</si>
  <si>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</si>
  <si>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</si>
  <si>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</si>
  <si>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</si>
  <si>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</si>
  <si>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</si>
  <si>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</si>
  <si>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</si>
  <si>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</si>
  <si>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</si>
  <si>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</si>
  <si>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</si>
  <si>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</si>
  <si>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</si>
  <si>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</si>
  <si>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</si>
  <si>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</si>
  <si>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</si>
  <si>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</si>
  <si>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</si>
  <si>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</si>
  <si>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</si>
  <si>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</si>
  <si>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</si>
  <si>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</si>
  <si>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</si>
  <si>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</si>
  <si>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</si>
  <si>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</si>
  <si>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</si>
  <si>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</si>
  <si>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</si>
  <si>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</si>
  <si>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</si>
  <si>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</si>
  <si>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</si>
  <si>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</si>
  <si>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</si>
  <si>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</si>
  <si>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</si>
  <si>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</si>
  <si>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</si>
  <si>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</si>
  <si>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</si>
  <si>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</si>
  <si>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</si>
  <si>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</si>
  <si>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</si>
  <si>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</si>
  <si>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</si>
  <si>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</si>
  <si>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</si>
  <si>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</si>
  <si>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</si>
  <si>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</si>
  <si>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</si>
  <si>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</si>
  <si>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</si>
  <si>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</si>
  <si>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</si>
  <si>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</si>
  <si>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</si>
  <si>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</si>
  <si>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</si>
  <si>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</si>
  <si>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</si>
  <si>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</si>
  <si>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</si>
  <si>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</si>
  <si>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</si>
  <si>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</si>
  <si>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</si>
  <si>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</si>
  <si>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</si>
  <si>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</si>
  <si>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</si>
  <si>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</si>
  <si>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</si>
  <si>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</si>
  <si>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</si>
  <si>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</si>
  <si>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</si>
  <si>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</si>
  <si>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</si>
  <si>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</si>
  <si>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</si>
  <si>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</si>
  <si>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</si>
  <si>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</si>
  <si>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</si>
  <si>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</si>
  <si>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</si>
  <si>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</si>
  <si>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</si>
  <si>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</si>
  <si>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</si>
  <si>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</si>
  <si>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</si>
  <si>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</si>
  <si>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</si>
  <si>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</si>
  <si>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</si>
  <si>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</si>
  <si>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</si>
  <si>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</si>
  <si>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</si>
  <si>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</si>
  <si>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</si>
  <si>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</si>
  <si>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</si>
  <si>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</si>
  <si>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</si>
  <si>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</si>
  <si>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</si>
  <si>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</si>
  <si>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</si>
  <si>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</si>
  <si>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</si>
  <si>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</si>
  <si>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</si>
  <si>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</si>
  <si>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</si>
  <si>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</si>
  <si>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</si>
  <si>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</si>
  <si>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</si>
  <si>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</si>
  <si>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</si>
  <si>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</si>
  <si>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</si>
  <si>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</si>
  <si>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</si>
  <si>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</si>
  <si>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</si>
  <si>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</si>
  <si>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</si>
  <si>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</si>
  <si>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</si>
  <si>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</si>
  <si>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</si>
  <si>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</si>
  <si>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</si>
  <si>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</si>
  <si>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</si>
  <si>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</si>
  <si>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</si>
  <si>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</si>
  <si>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</si>
  <si>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</si>
  <si>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</si>
  <si>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</si>
  <si>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</si>
  <si>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</si>
  <si>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</si>
  <si>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</si>
  <si>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</si>
  <si>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</si>
  <si>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</si>
  <si>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</si>
  <si>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</si>
  <si>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</si>
  <si>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</si>
  <si>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</si>
  <si>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</si>
  <si>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</si>
  <si>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</si>
  <si>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</si>
  <si>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</si>
  <si>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</si>
  <si>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</si>
  <si>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</si>
  <si>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</si>
  <si>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</si>
  <si>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</si>
  <si>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</si>
  <si>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</si>
  <si>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</si>
  <si>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</si>
  <si>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</si>
  <si>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</si>
  <si>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</si>
  <si>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</si>
  <si>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</si>
  <si>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</si>
  <si>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</si>
  <si>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</si>
  <si>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</si>
  <si>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</si>
  <si>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</si>
  <si>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</si>
  <si>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</si>
  <si>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</si>
  <si>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</si>
  <si>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</si>
  <si>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</si>
  <si>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</si>
  <si>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</si>
  <si>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</si>
  <si>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</si>
  <si>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</si>
  <si>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</si>
  <si>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</si>
  <si>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</si>
  <si>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</si>
  <si>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</si>
  <si>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</si>
  <si>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</si>
  <si>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</si>
  <si>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</si>
  <si>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</si>
  <si>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</si>
  <si>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</si>
  <si>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</si>
  <si>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</si>
  <si>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</si>
  <si>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</si>
  <si>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</si>
  <si>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</si>
  <si>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</si>
  <si>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</si>
  <si>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</si>
  <si>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</si>
  <si>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</si>
  <si>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</si>
  <si>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</si>
  <si>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</si>
  <si>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</si>
  <si>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</si>
  <si>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</si>
  <si>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</si>
  <si>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</si>
  <si>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</si>
  <si>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</si>
  <si>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</si>
  <si>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</si>
  <si>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</si>
  <si>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</si>
  <si>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</si>
  <si>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</si>
  <si>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</si>
  <si>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</si>
  <si>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</si>
  <si>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</si>
  <si>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</si>
  <si>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</si>
  <si>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</si>
  <si>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</si>
  <si>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</si>
  <si>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</si>
  <si>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</si>
  <si>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</si>
  <si>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</si>
  <si>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</si>
  <si>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</si>
  <si>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</si>
  <si>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</si>
  <si>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</si>
  <si>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</si>
  <si>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</si>
  <si>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</si>
  <si>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</si>
  <si>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</si>
  <si>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</si>
  <si>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</si>
  <si>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</si>
  <si>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</si>
  <si>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</si>
  <si>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</si>
  <si>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</si>
  <si>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</si>
  <si>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</si>
  <si>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</si>
  <si>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</si>
  <si>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</si>
  <si>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</si>
  <si>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</si>
  <si>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</si>
  <si>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</si>
  <si>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</si>
  <si>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</si>
  <si>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</si>
  <si>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</si>
  <si>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</si>
  <si>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</si>
  <si>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</si>
  <si>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</si>
  <si>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</si>
  <si>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</si>
  <si>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</si>
  <si>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</si>
  <si>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</si>
  <si>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</si>
  <si>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</si>
  <si>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</si>
  <si>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</si>
  <si>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</si>
  <si>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</si>
  <si>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</si>
  <si>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</si>
  <si>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</si>
  <si>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</si>
  <si>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</si>
  <si>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</si>
  <si>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</si>
  <si>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</si>
  <si>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</si>
  <si>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</si>
  <si>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</si>
  <si>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</si>
  <si>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</si>
  <si>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</si>
  <si>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</si>
  <si>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</si>
  <si>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</si>
  <si>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</si>
  <si>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</si>
  <si>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</si>
  <si>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</si>
  <si>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</si>
  <si>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</si>
  <si>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</si>
  <si>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</si>
  <si>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</si>
  <si>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</si>
  <si>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</si>
  <si>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</si>
  <si>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</si>
  <si>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</si>
  <si>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</si>
  <si>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</si>
  <si>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</si>
  <si>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</si>
  <si>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</si>
  <si>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</si>
  <si>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</si>
  <si>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</si>
  <si>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</si>
  <si>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</si>
  <si>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</si>
  <si>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</si>
  <si>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</si>
  <si>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</si>
  <si>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</si>
  <si>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</si>
  <si>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</si>
  <si>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</si>
  <si>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</si>
  <si>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</si>
  <si>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</si>
  <si>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</si>
  <si>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</si>
  <si>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</si>
  <si>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</si>
  <si>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</si>
  <si>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</si>
  <si>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</si>
  <si>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</si>
  <si>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</si>
  <si>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</si>
  <si>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</si>
  <si>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</si>
  <si>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</si>
  <si>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</si>
  <si>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</si>
  <si>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</si>
  <si>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</si>
  <si>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</si>
  <si>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</si>
  <si>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</si>
  <si>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</si>
  <si>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</si>
  <si>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</si>
  <si>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</si>
  <si>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</si>
  <si>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</si>
  <si>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</si>
  <si>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</si>
  <si>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</si>
  <si>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</si>
  <si>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</si>
  <si>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</si>
  <si>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</si>
  <si>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</si>
  <si>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</si>
  <si>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</si>
  <si>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</si>
  <si>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</si>
  <si>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</si>
  <si>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</si>
  <si>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</si>
  <si>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</si>
  <si>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</si>
  <si>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</si>
  <si>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</si>
  <si>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</si>
  <si>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</si>
  <si>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</si>
  <si>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</si>
  <si>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</si>
  <si>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</si>
  <si>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</si>
  <si>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</si>
  <si>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</si>
  <si>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</si>
  <si>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</si>
  <si>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</si>
  <si>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</si>
  <si>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</si>
  <si>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</si>
  <si>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</si>
  <si>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</si>
  <si>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</si>
  <si>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</si>
  <si>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</si>
  <si>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</si>
  <si>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</si>
  <si>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</si>
  <si>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</si>
  <si>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</si>
  <si>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</si>
  <si>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</si>
  <si>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</si>
  <si>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</si>
  <si>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</si>
  <si>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</si>
  <si>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</si>
  <si>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</si>
  <si>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</si>
  <si>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</si>
  <si>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</si>
  <si>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</si>
  <si>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</si>
  <si>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</si>
  <si>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</si>
  <si>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</si>
  <si>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</si>
  <si>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</si>
  <si>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</si>
  <si>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</si>
  <si>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</si>
  <si>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</si>
  <si>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</si>
  <si>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</si>
  <si>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</si>
  <si>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</si>
  <si>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</si>
  <si>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</si>
  <si>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</si>
  <si>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</si>
  <si>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</si>
  <si>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</si>
  <si>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</si>
  <si>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</si>
  <si>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</si>
  <si>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</si>
  <si>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</si>
  <si>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</si>
  <si>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</si>
  <si>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</si>
  <si>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</si>
  <si>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</si>
  <si>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</si>
  <si>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</si>
  <si>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</si>
  <si>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</si>
  <si>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</si>
  <si>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</si>
  <si>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</si>
  <si>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</si>
  <si>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</si>
  <si>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</si>
  <si>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</si>
  <si>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</si>
  <si>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</si>
  <si>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</si>
  <si>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</si>
  <si>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</si>
  <si>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</si>
  <si>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</si>
  <si>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</si>
  <si>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</si>
  <si>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</si>
  <si>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</si>
  <si>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</si>
  <si>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</si>
  <si>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</si>
  <si>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</si>
  <si>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</si>
  <si>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</si>
  <si>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</si>
  <si>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</si>
  <si>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</si>
  <si>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</si>
  <si>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</si>
  <si>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</si>
  <si>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</si>
  <si>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</si>
  <si>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</si>
  <si>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</si>
  <si>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</si>
  <si>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</si>
  <si>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</si>
  <si>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</si>
  <si>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</si>
  <si>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</si>
  <si>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</si>
  <si>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</si>
  <si>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</si>
  <si>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</si>
  <si>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</si>
  <si>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</si>
  <si>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</si>
  <si>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</si>
  <si>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</si>
  <si>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</si>
  <si>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</si>
  <si>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</si>
  <si>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</si>
  <si>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</si>
  <si>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</si>
  <si>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</si>
  <si>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</si>
  <si>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</si>
  <si>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</si>
  <si>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</si>
  <si>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</si>
  <si>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</si>
  <si>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</si>
  <si>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</si>
  <si>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</si>
  <si>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</si>
  <si>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</si>
  <si>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</si>
  <si>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</si>
  <si>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</si>
  <si>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</si>
  <si>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</si>
  <si>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</si>
  <si>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</si>
  <si>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</si>
  <si>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</si>
  <si>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</si>
  <si>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</si>
  <si>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</si>
  <si>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</si>
  <si>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</si>
  <si>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</si>
  <si>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</si>
  <si>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</si>
  <si>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</si>
  <si>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</si>
  <si>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</si>
  <si>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</si>
  <si>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</si>
  <si>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</si>
  <si>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</si>
  <si>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</si>
  <si>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</si>
  <si>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</si>
  <si>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</si>
  <si>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</si>
  <si>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</si>
  <si>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</si>
  <si>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</si>
  <si>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</si>
  <si>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</si>
  <si>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</si>
  <si>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</si>
  <si>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</si>
  <si>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</si>
  <si>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</si>
  <si>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</si>
  <si>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</si>
  <si>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</si>
  <si>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</si>
  <si>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</si>
  <si>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</si>
  <si>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</si>
  <si>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</si>
  <si>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</si>
  <si>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</si>
  <si>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</si>
  <si>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</si>
  <si>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</si>
  <si>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</si>
  <si>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</si>
  <si>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</si>
  <si>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</si>
  <si>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</si>
  <si>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</si>
  <si>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</si>
  <si>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</si>
  <si>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</si>
  <si>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</si>
  <si>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</si>
  <si>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</si>
  <si>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</si>
  <si>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</si>
  <si>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</si>
  <si>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</si>
  <si>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</si>
  <si>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</si>
  <si>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</si>
  <si>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</si>
  <si>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</si>
  <si>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</si>
  <si>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</si>
  <si>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</si>
  <si>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</si>
  <si>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</si>
  <si>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</si>
  <si>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</si>
  <si>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</si>
  <si>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</si>
  <si>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</si>
  <si>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</si>
  <si>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</si>
  <si>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</si>
  <si>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</si>
  <si>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</si>
  <si>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</si>
  <si>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</si>
  <si>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</si>
  <si>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</si>
  <si>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</si>
  <si>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</si>
  <si>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</si>
  <si>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</si>
  <si>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</si>
  <si>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</si>
  <si>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</si>
  <si>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</si>
  <si>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</si>
  <si>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</si>
  <si>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</si>
  <si>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</si>
  <si>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</si>
  <si>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</si>
  <si>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</si>
  <si>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</si>
  <si>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</si>
  <si>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</si>
  <si>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</si>
  <si>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</si>
  <si>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</si>
  <si>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</si>
  <si>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</si>
  <si>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</si>
  <si>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</si>
  <si>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</si>
  <si>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</si>
  <si>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</si>
  <si>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</si>
  <si>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</si>
  <si>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</si>
  <si>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</si>
  <si>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</si>
  <si>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</si>
  <si>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</si>
  <si>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</si>
  <si>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</si>
  <si>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</si>
  <si>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</si>
  <si>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</si>
  <si>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</si>
  <si>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</si>
  <si>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</si>
  <si>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</si>
  <si>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</si>
  <si>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</si>
  <si>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</si>
  <si>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</si>
  <si>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</si>
  <si>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</si>
  <si>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</si>
  <si>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</si>
  <si>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</si>
  <si>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</si>
  <si>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</si>
  <si>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</si>
  <si>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</si>
  <si>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</si>
  <si>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</si>
  <si>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</si>
  <si>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</si>
  <si>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</si>
  <si>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</si>
  <si>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</si>
  <si>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</si>
  <si>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</si>
  <si>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</si>
  <si>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</si>
  <si>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</si>
  <si>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</si>
  <si>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</si>
  <si>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</si>
  <si>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</si>
  <si>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</si>
  <si>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</si>
  <si>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</si>
  <si>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</si>
  <si>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</si>
  <si>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</si>
  <si>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</si>
  <si>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</si>
  <si>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</si>
  <si>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</si>
  <si>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</si>
  <si>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</si>
  <si>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</si>
  <si>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</si>
  <si>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</si>
  <si>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</si>
  <si>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</si>
  <si>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</si>
  <si>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</si>
  <si>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</si>
  <si>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</si>
  <si>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</si>
  <si>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</si>
  <si>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</si>
  <si>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</si>
  <si>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</si>
  <si>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</si>
  <si>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</si>
  <si>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</si>
  <si>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</si>
  <si>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</si>
  <si>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</si>
  <si>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</si>
  <si>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</si>
  <si>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</si>
  <si>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</si>
  <si>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</si>
  <si>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</si>
  <si>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</si>
  <si>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</si>
  <si>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</si>
  <si>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</si>
  <si>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</si>
  <si>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</si>
  <si>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</si>
  <si>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</si>
  <si>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</si>
  <si>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</si>
  <si>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</si>
  <si>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</si>
  <si>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</si>
  <si>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</si>
  <si>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</si>
  <si>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</si>
  <si>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</si>
  <si>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</si>
  <si>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</si>
  <si>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</si>
  <si>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</si>
  <si>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</si>
  <si>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</si>
  <si>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</si>
  <si>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</si>
  <si>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</si>
  <si>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</si>
  <si>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</si>
  <si>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</si>
  <si>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</si>
  <si>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</si>
  <si>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</si>
  <si>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</si>
  <si>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</si>
  <si>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</si>
  <si>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</si>
  <si>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</si>
  <si>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</si>
  <si>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</si>
  <si>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</si>
  <si>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</si>
  <si>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</si>
  <si>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</si>
  <si>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</si>
  <si>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</si>
  <si>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</si>
  <si>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</si>
  <si>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</si>
  <si>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</si>
  <si>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</si>
  <si>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</si>
  <si>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</si>
  <si>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</si>
  <si>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</si>
  <si>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</si>
  <si>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</si>
  <si>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</si>
  <si>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</si>
  <si>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</si>
  <si>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</si>
  <si>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</si>
  <si>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</si>
  <si>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</si>
  <si>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</si>
  <si>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</si>
  <si>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</si>
  <si>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</si>
  <si>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</si>
  <si>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</si>
  <si>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</si>
  <si>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</si>
  <si>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</si>
  <si>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</si>
  <si>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</si>
  <si>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</si>
  <si>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</si>
  <si>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</si>
  <si>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</si>
  <si>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</si>
  <si>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</si>
  <si>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</si>
  <si>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</si>
  <si>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</si>
  <si>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</si>
  <si>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</si>
  <si>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</si>
  <si>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</si>
  <si>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</si>
  <si>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</si>
  <si>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</si>
  <si>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</si>
  <si>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</si>
  <si>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</si>
  <si>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</si>
  <si>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</si>
  <si>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</si>
  <si>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</si>
  <si>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</si>
  <si>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</si>
  <si>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</si>
  <si>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</si>
  <si>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</si>
  <si>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</si>
  <si>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</si>
  <si>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</si>
  <si>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</si>
  <si>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</si>
  <si>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</si>
  <si>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</si>
  <si>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</si>
  <si>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</si>
  <si>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</si>
  <si>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</si>
  <si>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</si>
  <si>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</si>
  <si>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</si>
  <si>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</si>
  <si>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</si>
  <si>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</si>
  <si>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</si>
  <si>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</si>
  <si>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</si>
  <si>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</si>
  <si>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</si>
  <si>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</si>
  <si>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</si>
  <si>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</si>
  <si>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</si>
  <si>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</si>
  <si>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</si>
  <si>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</si>
  <si>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</si>
  <si>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</si>
  <si>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</si>
  <si>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</si>
  <si>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</si>
  <si>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</si>
  <si>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</si>
  <si>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</si>
  <si>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</si>
  <si>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</si>
  <si>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</si>
  <si>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</si>
  <si>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</si>
  <si>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</si>
  <si>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</si>
  <si>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</si>
  <si>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</si>
  <si>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</si>
  <si>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</si>
  <si>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</si>
  <si>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</si>
  <si>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</si>
  <si>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</si>
  <si>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</si>
  <si>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</si>
  <si>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</si>
  <si>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</si>
  <si>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</si>
  <si>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</si>
  <si>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</si>
  <si>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</si>
  <si>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</si>
  <si>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</si>
  <si>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</si>
  <si>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</si>
  <si>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</si>
  <si>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</si>
  <si>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</si>
  <si>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</si>
  <si>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</si>
  <si>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</si>
  <si>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</si>
  <si>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</si>
  <si>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</si>
  <si>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</si>
  <si>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</si>
  <si>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</si>
  <si>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</si>
  <si>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</si>
  <si>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</si>
  <si>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</si>
  <si>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</si>
  <si>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</si>
  <si>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</si>
  <si>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</si>
  <si>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</si>
  <si>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</si>
  <si>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</si>
  <si>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</si>
  <si>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</si>
  <si>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</si>
  <si>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</si>
  <si>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</si>
  <si>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</si>
  <si>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</si>
  <si>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</si>
  <si>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</si>
  <si>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</si>
  <si>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</si>
  <si>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</si>
  <si>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</si>
  <si>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</si>
  <si>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</si>
  <si>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</si>
  <si>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</si>
  <si>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</si>
  <si>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</si>
  <si>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</si>
  <si>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</si>
  <si>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</si>
  <si>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</si>
  <si>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</si>
  <si>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</si>
  <si>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</si>
  <si>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</si>
  <si>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</si>
  <si>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</si>
  <si>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</si>
  <si>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</si>
  <si>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</si>
  <si>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</si>
  <si>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</si>
  <si>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</si>
  <si>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</si>
  <si>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</si>
  <si>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</si>
  <si>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</si>
  <si>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</si>
  <si>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</si>
  <si>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</si>
  <si>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</si>
  <si>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</si>
  <si>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</si>
  <si>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</si>
  <si>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</si>
  <si>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</si>
  <si>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</si>
  <si>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</si>
  <si>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</si>
  <si>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</si>
  <si>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</si>
  <si>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</si>
  <si>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</si>
  <si>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</si>
  <si>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</si>
  <si>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</si>
  <si>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</si>
  <si>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</si>
  <si>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</si>
  <si>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</si>
  <si>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</si>
  <si>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</si>
  <si>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</si>
  <si>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</si>
  <si>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</si>
  <si>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</si>
  <si>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</si>
  <si>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</si>
  <si>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</si>
  <si>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</si>
  <si>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</si>
  <si>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</si>
  <si>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</si>
  <si>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</si>
  <si>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</si>
  <si>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</si>
  <si>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</si>
  <si>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</si>
  <si>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</si>
  <si>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</si>
  <si>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</si>
  <si>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</si>
  <si>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</si>
  <si>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</si>
  <si>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</si>
  <si>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</si>
  <si>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</si>
  <si>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</si>
  <si>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</si>
  <si>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</si>
  <si>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</si>
  <si>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</si>
  <si>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</si>
  <si>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</si>
  <si>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</si>
  <si>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</si>
  <si>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</si>
  <si>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</si>
  <si>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</si>
  <si>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</si>
  <si>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</si>
  <si>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</si>
  <si>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</si>
  <si>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</si>
  <si>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</si>
  <si>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</si>
  <si>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</si>
  <si>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</si>
  <si>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</si>
  <si>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</si>
  <si>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</si>
  <si>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</si>
  <si>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</si>
  <si>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</si>
  <si>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</si>
  <si>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</si>
  <si>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</si>
  <si>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</si>
  <si>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</si>
  <si>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</si>
  <si>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</si>
  <si>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</si>
  <si>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</si>
  <si>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</si>
  <si>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</si>
  <si>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</si>
  <si>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</si>
  <si>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</si>
  <si>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</si>
  <si>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</si>
  <si>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</si>
  <si>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</si>
  <si>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</si>
  <si>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</si>
  <si>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</si>
  <si>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</si>
  <si>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</si>
  <si>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</si>
  <si>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</si>
  <si>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</si>
  <si>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</si>
  <si>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</si>
  <si>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</si>
  <si>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</si>
  <si>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</si>
  <si>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</si>
  <si>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</si>
  <si>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</si>
  <si>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</si>
  <si>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</si>
  <si>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</si>
  <si>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</si>
  <si>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</si>
  <si>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</si>
  <si>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</si>
  <si>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</si>
  <si>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</si>
  <si>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</si>
  <si>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</si>
  <si>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</si>
  <si>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</si>
  <si>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</si>
  <si>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</si>
  <si>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</si>
  <si>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</si>
  <si>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</si>
  <si>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</si>
  <si>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</si>
  <si>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</si>
  <si>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</si>
  <si>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</si>
  <si>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</si>
  <si>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</si>
  <si>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</si>
  <si>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</si>
  <si>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</si>
  <si>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</si>
  <si>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</si>
  <si>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</si>
  <si>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</si>
  <si>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</si>
  <si>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</si>
  <si>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</si>
  <si>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</si>
  <si>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</si>
  <si>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</si>
  <si>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</si>
  <si>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</si>
  <si>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</si>
  <si>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</si>
  <si>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</si>
  <si>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</si>
  <si>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</si>
  <si>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</si>
  <si>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</si>
  <si>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</si>
  <si>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</si>
  <si>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</si>
  <si>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</si>
  <si>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</si>
  <si>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</si>
  <si>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</si>
  <si>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</si>
  <si>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</si>
  <si>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</si>
  <si>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</si>
  <si>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</si>
  <si>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</si>
  <si>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</si>
  <si>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</si>
  <si>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</si>
  <si>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</si>
  <si>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</si>
  <si>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</si>
  <si>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</si>
  <si>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</si>
  <si>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</si>
  <si>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</si>
  <si>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</si>
  <si>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</si>
  <si>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</si>
  <si>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</si>
  <si>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</si>
  <si>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</si>
  <si>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</si>
  <si>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</si>
  <si>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</si>
  <si>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</si>
  <si>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</si>
  <si>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</si>
  <si>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</si>
  <si>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</si>
  <si>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</si>
  <si>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</si>
  <si>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</si>
  <si>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</si>
  <si>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</si>
  <si>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</si>
  <si>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</si>
  <si>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</si>
  <si>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</si>
  <si>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</si>
  <si>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</si>
  <si>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</si>
  <si>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</si>
  <si>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</si>
  <si>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</si>
  <si>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</si>
  <si>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</si>
  <si>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</si>
  <si>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</si>
  <si>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</si>
  <si>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</si>
  <si>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</si>
  <si>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</si>
  <si>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</si>
  <si>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</si>
  <si>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</si>
  <si>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</si>
  <si>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</si>
  <si>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</si>
  <si>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</si>
  <si>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</si>
  <si>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</si>
  <si>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</si>
  <si>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</si>
  <si>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</si>
  <si>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</si>
  <si>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</si>
  <si>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</si>
  <si>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</si>
  <si>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</si>
  <si>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</si>
  <si>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</si>
  <si>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</si>
  <si>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</si>
  <si>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</si>
  <si>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</si>
  <si>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</si>
  <si>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</si>
  <si>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</si>
  <si>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</si>
  <si>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</si>
  <si>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</si>
  <si>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</si>
  <si>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</si>
  <si>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</si>
  <si>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</si>
  <si>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</si>
  <si>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</si>
  <si>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</si>
  <si>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</si>
  <si>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</si>
  <si>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</si>
  <si>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</si>
  <si>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</si>
  <si>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</si>
  <si>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</si>
  <si>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</si>
  <si>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</si>
  <si>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</si>
  <si>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</si>
  <si>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</si>
  <si>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</si>
  <si>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</si>
  <si>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</si>
  <si>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</si>
  <si>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</si>
  <si>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</si>
  <si>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</si>
  <si>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</si>
  <si>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</si>
  <si>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</si>
  <si>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</si>
  <si>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</si>
  <si>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</si>
  <si>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</si>
  <si>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</si>
  <si>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</si>
  <si>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</si>
  <si>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</si>
  <si>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</si>
  <si>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</si>
  <si>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</si>
  <si>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</si>
  <si>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</si>
  <si>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</si>
  <si>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</si>
  <si>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</si>
  <si>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</si>
  <si>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</si>
  <si>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</si>
  <si>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</si>
  <si>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</si>
  <si>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</si>
  <si>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</si>
  <si>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</si>
  <si>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</si>
  <si>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</si>
  <si>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</si>
  <si>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</si>
  <si>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</si>
  <si>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</si>
  <si>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</si>
  <si>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</si>
  <si>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</si>
  <si>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</si>
  <si>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</si>
  <si>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</si>
  <si>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</si>
  <si>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</si>
  <si>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</si>
  <si>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</si>
  <si>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</si>
  <si>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</si>
  <si>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</si>
  <si>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</si>
  <si>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</si>
  <si>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</si>
  <si>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</si>
  <si>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</si>
  <si>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</si>
  <si>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</si>
  <si>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</si>
  <si>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</si>
  <si>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</si>
  <si>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</si>
  <si>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</si>
  <si>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</si>
  <si>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</si>
  <si>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</si>
  <si>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</si>
  <si>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</si>
  <si>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</si>
  <si>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</si>
  <si>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</si>
  <si>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</si>
  <si>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</si>
  <si>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</si>
  <si>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</si>
  <si>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</si>
  <si>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</si>
  <si>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</si>
  <si>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</si>
  <si>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</si>
  <si>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</si>
  <si>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</si>
  <si>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</si>
  <si>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</si>
  <si>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</si>
  <si>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</si>
  <si>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</si>
  <si>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</si>
  <si>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</si>
  <si>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</si>
  <si>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</si>
  <si>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</si>
  <si>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</si>
  <si>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</si>
  <si>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</si>
  <si>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</si>
  <si>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</si>
  <si>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</si>
  <si>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</si>
  <si>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</si>
  <si>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</si>
  <si>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</si>
  <si>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</si>
  <si>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</si>
  <si>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</si>
  <si>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</si>
  <si>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</si>
  <si>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</si>
  <si>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</si>
  <si>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</si>
  <si>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</si>
  <si>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</si>
  <si>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</si>
  <si>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</si>
  <si>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</si>
  <si>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</si>
  <si>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</si>
  <si>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</si>
  <si>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</si>
  <si>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</si>
  <si>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</si>
  <si>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</si>
  <si>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</si>
  <si>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</si>
  <si>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</si>
  <si>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</si>
  <si>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</si>
  <si>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</si>
  <si>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</si>
  <si>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</si>
  <si>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</si>
  <si>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</si>
  <si>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</si>
  <si>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</si>
  <si>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</si>
  <si>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</si>
  <si>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</si>
  <si>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</si>
  <si>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</si>
  <si>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</si>
  <si>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</si>
  <si>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</si>
  <si>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</si>
  <si>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</si>
  <si>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</si>
  <si>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</si>
  <si>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</si>
  <si>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</si>
  <si>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</si>
  <si>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</si>
  <si>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</si>
  <si>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</si>
  <si>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</si>
  <si>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</si>
  <si>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</si>
  <si>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</si>
  <si>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</si>
  <si>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</si>
  <si>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</si>
  <si>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</si>
  <si>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</si>
  <si>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</si>
  <si>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</si>
  <si>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</si>
  <si>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</si>
  <si>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</si>
  <si>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</si>
  <si>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</si>
  <si>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</si>
  <si>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</si>
  <si>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</si>
  <si>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</si>
  <si>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</si>
  <si>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</si>
  <si>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</si>
  <si>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</si>
  <si>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</si>
  <si>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</si>
  <si>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</si>
  <si>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</si>
  <si>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</si>
  <si>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</si>
  <si>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</si>
  <si>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</si>
  <si>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</si>
  <si>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</si>
  <si>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</si>
  <si>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</si>
  <si>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</si>
  <si>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</si>
  <si>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</si>
  <si>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</si>
  <si>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</si>
  <si>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</si>
  <si>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</si>
  <si>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</si>
  <si>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</si>
  <si>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</si>
  <si>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</si>
  <si>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</si>
  <si>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</si>
  <si>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</si>
  <si>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</si>
  <si>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</si>
  <si>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</si>
  <si>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</si>
  <si>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</si>
  <si>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</si>
  <si>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</si>
  <si>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</si>
  <si>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</si>
  <si>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</si>
  <si>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</si>
  <si>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</si>
  <si>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</si>
  <si>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</si>
  <si>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</si>
  <si>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</si>
  <si>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</si>
  <si>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</si>
  <si>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</si>
  <si>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</si>
  <si>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</si>
  <si>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</si>
  <si>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</si>
  <si>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</si>
  <si>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</si>
  <si>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</si>
  <si>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</si>
  <si>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</si>
  <si>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</si>
  <si>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</si>
  <si>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</si>
  <si>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</si>
  <si>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</si>
  <si>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</si>
  <si>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</si>
  <si>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</si>
  <si>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</si>
  <si>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</si>
  <si>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</si>
  <si>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</si>
  <si>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</si>
  <si>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</si>
  <si>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</si>
  <si>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</si>
  <si>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</si>
  <si>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</si>
  <si>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</si>
  <si>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</si>
  <si>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</si>
  <si>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</si>
  <si>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</si>
  <si>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</si>
  <si>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</si>
  <si>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</si>
  <si>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</si>
  <si>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</si>
  <si>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</si>
  <si>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</si>
  <si>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</si>
  <si>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</si>
  <si>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</si>
  <si>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</si>
  <si>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</si>
  <si>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</si>
  <si>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</si>
  <si>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</si>
  <si>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</si>
  <si>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</si>
  <si>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</si>
  <si>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</si>
  <si>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</si>
  <si>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</si>
  <si>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</si>
  <si>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</si>
  <si>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</si>
  <si>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</si>
  <si>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</si>
  <si>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</si>
  <si>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</si>
  <si>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</si>
  <si>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</si>
  <si>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</si>
  <si>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</si>
  <si>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</si>
  <si>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</si>
  <si>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</si>
  <si>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</si>
  <si>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</si>
  <si>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</si>
  <si>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</si>
  <si>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</si>
  <si>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</si>
  <si>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</si>
  <si>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</si>
  <si>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</si>
  <si>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</si>
  <si>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</si>
  <si>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</si>
  <si>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</si>
  <si>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</si>
  <si>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</si>
  <si>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</si>
  <si>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</si>
  <si>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</si>
  <si>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</si>
  <si>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</si>
  <si>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</si>
  <si>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</si>
  <si>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</si>
  <si>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</si>
  <si>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</si>
  <si>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</si>
  <si>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</si>
  <si>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</si>
  <si>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</si>
  <si>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</si>
  <si>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</si>
  <si>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</si>
  <si>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</si>
  <si>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</si>
  <si>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</si>
  <si>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</si>
  <si>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</si>
  <si>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</si>
  <si>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</si>
  <si>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</si>
  <si>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</si>
  <si>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</si>
  <si>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</si>
  <si>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</si>
  <si>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</si>
  <si>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</si>
  <si>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</si>
  <si>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</si>
  <si>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</si>
  <si>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</si>
  <si>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</si>
  <si>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</si>
  <si>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</si>
  <si>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</si>
  <si>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</si>
  <si>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</si>
  <si>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</si>
  <si>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</si>
  <si>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</si>
  <si>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</si>
  <si>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</si>
  <si>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</si>
  <si>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</si>
  <si>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</si>
  <si>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</si>
  <si>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</si>
  <si>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</si>
  <si>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</si>
  <si>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</si>
  <si>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</si>
  <si>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</si>
  <si>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</si>
  <si>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</si>
  <si>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</si>
  <si>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</si>
  <si>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</si>
  <si>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</si>
  <si>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</si>
  <si>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</si>
  <si>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</si>
  <si>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</si>
  <si>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</si>
  <si>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</si>
  <si>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</si>
  <si>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</si>
  <si>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</si>
  <si>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</si>
  <si>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</si>
  <si>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</si>
  <si>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</si>
  <si>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</si>
  <si>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</si>
  <si>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</si>
  <si>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</si>
  <si>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</si>
  <si>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</si>
  <si>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</si>
  <si>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</si>
  <si>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</si>
  <si>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</si>
  <si>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</si>
  <si>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</si>
  <si>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</si>
  <si>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</si>
  <si>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</si>
  <si>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</si>
  <si>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</si>
  <si>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</si>
  <si>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</si>
  <si>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</si>
  <si>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</si>
  <si>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</si>
  <si>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</si>
  <si>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</si>
  <si>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</si>
  <si>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</si>
  <si>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</si>
  <si>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</si>
  <si>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</si>
  <si>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</si>
  <si>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</si>
  <si>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</si>
  <si>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</si>
  <si>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</si>
  <si>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</si>
  <si>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</si>
  <si>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</si>
  <si>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</si>
  <si>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</si>
  <si>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</si>
  <si>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</si>
  <si>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</si>
  <si>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</si>
  <si>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</si>
  <si>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</si>
  <si>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</si>
  <si>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</si>
  <si>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</si>
  <si>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</si>
  <si>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</si>
  <si>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</si>
  <si>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</si>
  <si>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</si>
  <si>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</si>
  <si>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</si>
  <si>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</si>
  <si>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</si>
  <si>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</si>
  <si>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</si>
  <si>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</si>
  <si>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</si>
  <si>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</si>
  <si>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</si>
  <si>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</si>
  <si>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</si>
  <si>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</si>
  <si>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</si>
  <si>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</si>
  <si>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</si>
  <si>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</si>
  <si>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</si>
  <si>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</si>
  <si>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</si>
  <si>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</si>
  <si>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</si>
  <si>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</si>
  <si>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</si>
  <si>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</si>
  <si>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</si>
  <si>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</si>
  <si>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</si>
  <si>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</si>
  <si>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</si>
  <si>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</si>
  <si>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</si>
  <si>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</si>
  <si>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</si>
  <si>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</si>
  <si>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</si>
  <si>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</si>
  <si>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</si>
  <si>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</si>
  <si>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</si>
  <si>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</si>
  <si>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</si>
  <si>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</si>
  <si>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</si>
  <si>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</si>
  <si>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</si>
  <si>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</si>
  <si>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</si>
  <si>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</si>
  <si>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</si>
  <si>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</si>
  <si>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</si>
  <si>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</si>
  <si>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</si>
  <si>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</si>
  <si>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</si>
  <si>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</si>
  <si>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</si>
  <si>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</si>
  <si>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</si>
  <si>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</si>
  <si>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</si>
  <si>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</si>
  <si>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</si>
  <si>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</si>
  <si>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</si>
  <si>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</si>
  <si>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</si>
  <si>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</si>
  <si>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</si>
  <si>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</si>
  <si>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</si>
  <si>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</si>
  <si>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</si>
  <si>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</si>
  <si>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</si>
  <si>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</si>
  <si>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</si>
  <si>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</si>
  <si>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</si>
  <si>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</si>
  <si>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</si>
  <si>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</si>
  <si>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</si>
  <si>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</si>
  <si>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</si>
  <si>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</si>
  <si>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</si>
  <si>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</si>
  <si>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</si>
  <si>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</si>
  <si>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</si>
  <si>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</si>
  <si>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</si>
  <si>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</si>
  <si>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</si>
  <si>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</si>
  <si>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</si>
  <si>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</si>
  <si>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</si>
  <si>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</si>
  <si>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</si>
  <si>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</si>
  <si>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</si>
  <si>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</si>
  <si>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</si>
  <si>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</si>
  <si>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</si>
  <si>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</si>
  <si>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</si>
  <si>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</si>
  <si>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</si>
  <si>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</si>
  <si>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</si>
  <si>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</si>
  <si>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</si>
  <si>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</si>
  <si>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</si>
  <si>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</si>
  <si>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</si>
  <si>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</si>
  <si>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</si>
  <si>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</si>
  <si>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</si>
  <si>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</si>
  <si>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</si>
  <si>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</si>
  <si>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</si>
  <si>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</si>
  <si>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</si>
  <si>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</si>
  <si>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</si>
  <si>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</si>
  <si>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</si>
  <si>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</si>
  <si>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</si>
  <si>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</si>
  <si>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</si>
  <si>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</si>
  <si>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</si>
  <si>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</si>
  <si>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</si>
  <si>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</si>
  <si>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</si>
  <si>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</si>
  <si>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</si>
  <si>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</si>
  <si>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</si>
  <si>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</si>
  <si>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</si>
  <si>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</si>
  <si>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</si>
  <si>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</si>
  <si>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</si>
  <si>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</si>
  <si>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</si>
  <si>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</si>
  <si>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</si>
  <si>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</si>
  <si>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</si>
  <si>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</si>
  <si>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</si>
  <si>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</si>
  <si>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</si>
  <si>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</si>
  <si>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</si>
  <si>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</si>
  <si>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</si>
  <si>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</si>
  <si>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</si>
  <si>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</si>
  <si>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</si>
  <si>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</si>
  <si>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</si>
  <si>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</si>
  <si>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</si>
  <si>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</si>
  <si>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</si>
  <si>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</si>
  <si>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</si>
  <si>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</si>
  <si>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</si>
  <si>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</si>
  <si>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</si>
  <si>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</si>
  <si>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</si>
  <si>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</si>
  <si>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</si>
  <si>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</si>
  <si>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</si>
  <si>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</si>
  <si>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</si>
  <si>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</si>
  <si>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</si>
  <si>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</si>
  <si>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</si>
  <si>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</si>
  <si>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</si>
  <si>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</si>
  <si>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</si>
  <si>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</si>
  <si>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</si>
  <si>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</si>
  <si>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</si>
  <si>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</si>
  <si>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</si>
  <si>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</si>
  <si>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</si>
  <si>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</si>
  <si>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</si>
  <si>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</si>
  <si>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</si>
  <si>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</si>
  <si>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</si>
  <si>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</si>
  <si>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</si>
  <si>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</si>
  <si>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</si>
  <si>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</si>
  <si>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</si>
  <si>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</si>
  <si>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</si>
  <si>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</si>
  <si>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</si>
  <si>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</si>
  <si>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</si>
  <si>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</si>
  <si>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</si>
  <si>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</si>
  <si>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</si>
  <si>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</si>
  <si>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</si>
  <si>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</si>
  <si>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</si>
  <si>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</si>
  <si>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</si>
  <si>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</si>
  <si>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</si>
  <si>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</si>
  <si>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</si>
  <si>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</si>
  <si>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</si>
  <si>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</si>
  <si>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</si>
  <si>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</si>
  <si>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</si>
  <si>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</si>
  <si>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</si>
  <si>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</si>
  <si>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</si>
  <si>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</si>
  <si>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</si>
  <si>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</si>
  <si>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</si>
  <si>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</si>
  <si>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</si>
  <si>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</si>
  <si>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</si>
  <si>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</si>
  <si>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</si>
  <si>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</si>
  <si>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</si>
  <si>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</si>
  <si>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</si>
  <si>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</si>
  <si>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</si>
  <si>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</si>
  <si>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</si>
  <si>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</si>
  <si>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</si>
  <si>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</si>
  <si>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</si>
  <si>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</si>
  <si>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</si>
  <si>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</si>
  <si>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</si>
  <si>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</si>
  <si>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</si>
  <si>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</si>
  <si>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</si>
  <si>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</si>
  <si>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</si>
  <si>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</si>
  <si>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</si>
  <si>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</si>
  <si>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</si>
  <si>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</si>
  <si>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</si>
  <si>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</si>
  <si>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</si>
  <si>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</si>
  <si>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</si>
  <si>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</si>
  <si>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</si>
  <si>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</si>
  <si>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</si>
  <si>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</si>
  <si>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</si>
  <si>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</si>
  <si>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</si>
  <si>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</si>
  <si>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</si>
  <si>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</si>
  <si>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</si>
  <si>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</si>
  <si>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</si>
  <si>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</si>
  <si>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</si>
  <si>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</si>
  <si>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</si>
  <si>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</si>
  <si>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</si>
  <si>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</si>
  <si>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</si>
  <si>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</si>
  <si>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</si>
  <si>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</si>
  <si>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</si>
  <si>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</si>
  <si>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</si>
  <si>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</si>
  <si>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</si>
  <si>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</si>
  <si>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</si>
  <si>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</si>
  <si>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</si>
  <si>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</si>
  <si>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</si>
  <si>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</si>
  <si>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</si>
  <si>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</si>
  <si>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</si>
  <si>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</si>
  <si>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</si>
  <si>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</si>
  <si>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</si>
  <si>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</si>
  <si>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</si>
  <si>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</si>
  <si>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</si>
  <si>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</si>
  <si>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</si>
  <si>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</si>
  <si>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</si>
  <si>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</si>
  <si>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</si>
  <si>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</si>
  <si>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</si>
  <si>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</si>
  <si>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</si>
  <si>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</si>
  <si>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</si>
  <si>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</si>
  <si>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</si>
  <si>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</si>
  <si>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</si>
  <si>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</si>
  <si>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</si>
  <si>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</si>
  <si>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</si>
  <si>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</si>
  <si>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</si>
  <si>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</si>
  <si>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</si>
  <si>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</si>
  <si>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</si>
  <si>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</si>
  <si>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</si>
  <si>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</si>
  <si>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</si>
  <si>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</si>
  <si>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</si>
  <si>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</si>
  <si>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</si>
  <si>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</si>
  <si>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</si>
  <si>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</si>
  <si>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</si>
  <si>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</si>
  <si>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</si>
  <si>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</si>
  <si>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</si>
  <si>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</si>
  <si>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</si>
  <si>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</si>
  <si>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</si>
  <si>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</si>
  <si>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</si>
  <si>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</si>
  <si>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</si>
  <si>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</si>
  <si>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</si>
  <si>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</si>
  <si>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</si>
  <si>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</si>
  <si>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</si>
  <si>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</si>
  <si>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</si>
  <si>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</si>
  <si>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</si>
  <si>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</si>
  <si>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</si>
  <si>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</si>
  <si>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</si>
  <si>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</si>
  <si>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</si>
  <si>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</si>
  <si>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</si>
  <si>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</si>
  <si>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</si>
  <si>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</si>
  <si>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</si>
  <si>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</si>
  <si>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</si>
  <si>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</si>
  <si>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</si>
  <si>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</si>
  <si>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</si>
  <si>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</si>
  <si>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</si>
  <si>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</si>
  <si>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</si>
  <si>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</si>
  <si>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</si>
  <si>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</si>
  <si>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</si>
  <si>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</si>
  <si>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</si>
  <si>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</si>
  <si>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</si>
  <si>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</si>
  <si>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</si>
  <si>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</si>
  <si>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</si>
  <si>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</si>
  <si>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</si>
  <si>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</si>
  <si>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</si>
  <si>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</si>
  <si>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</si>
  <si>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</si>
  <si>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</si>
  <si>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</si>
  <si>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</si>
  <si>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</si>
  <si>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</si>
  <si>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</si>
  <si>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</si>
  <si>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</si>
  <si>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</si>
  <si>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</si>
  <si>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</si>
  <si>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</si>
  <si>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</si>
  <si>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</si>
  <si>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</si>
  <si>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</si>
  <si>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</si>
  <si>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</si>
  <si>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</si>
  <si>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</si>
  <si>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</si>
  <si>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</si>
  <si>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</si>
  <si>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</si>
  <si>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</si>
  <si>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</si>
  <si>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</si>
  <si>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</si>
  <si>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</si>
  <si>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</si>
  <si>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</si>
  <si>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</si>
  <si>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</si>
  <si>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</si>
  <si>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</si>
  <si>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</si>
  <si>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</si>
  <si>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</si>
  <si>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</si>
  <si>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</si>
  <si>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</si>
  <si>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</si>
  <si>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</si>
  <si>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</si>
  <si>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</si>
  <si>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</si>
  <si>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</si>
  <si>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</si>
  <si>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</si>
  <si>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</si>
  <si>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</si>
  <si>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</si>
  <si>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</si>
  <si>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</si>
  <si>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</si>
  <si>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</si>
  <si>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</si>
  <si>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</si>
  <si>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</si>
  <si>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</si>
  <si>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</si>
  <si>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</si>
  <si>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</si>
  <si>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</si>
  <si>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</si>
  <si>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</si>
  <si>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</si>
  <si>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</si>
  <si>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</si>
  <si>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</si>
  <si>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</si>
  <si>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</si>
  <si>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</si>
  <si>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</si>
  <si>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</si>
  <si>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</si>
  <si>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</si>
  <si>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</si>
  <si>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</si>
  <si>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</si>
  <si>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</si>
  <si>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</si>
  <si>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</si>
  <si>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</si>
  <si>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</si>
  <si>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</si>
  <si>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</si>
  <si>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</si>
  <si>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</si>
  <si>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</si>
  <si>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</si>
  <si>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</si>
  <si>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</si>
  <si>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</si>
  <si>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</si>
  <si>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</si>
  <si>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</si>
  <si>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</si>
  <si>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</si>
  <si>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</si>
  <si>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</si>
  <si>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</si>
  <si>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</si>
  <si>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</si>
  <si>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</si>
  <si>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</si>
  <si>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</si>
  <si>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</si>
  <si>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</si>
  <si>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</si>
  <si>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</si>
  <si>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</si>
  <si>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</si>
  <si>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</si>
  <si>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</si>
  <si>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</si>
  <si>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</si>
  <si>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</si>
  <si>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</si>
  <si>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</si>
  <si>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</si>
  <si>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</si>
  <si>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</si>
  <si>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</si>
  <si>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</si>
  <si>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</si>
  <si>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</si>
  <si>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</si>
  <si>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</si>
  <si>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</si>
  <si>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</si>
  <si>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</si>
  <si>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</si>
  <si>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</si>
  <si>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</si>
  <si>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</si>
  <si>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</si>
  <si>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</si>
  <si>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</si>
  <si>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</si>
  <si>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</si>
  <si>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</si>
  <si>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</si>
  <si>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</si>
  <si>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</si>
  <si>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</si>
  <si>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</si>
  <si>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</si>
  <si>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</si>
  <si>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</si>
  <si>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</si>
  <si>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</si>
  <si>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</si>
  <si>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</si>
  <si>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</si>
  <si>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</si>
  <si>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</si>
  <si>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</si>
  <si>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</si>
  <si>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</si>
  <si>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</si>
  <si>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</si>
  <si>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</si>
  <si>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</si>
  <si>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</si>
  <si>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</si>
  <si>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</si>
  <si>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</si>
  <si>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</si>
  <si>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</si>
  <si>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</si>
  <si>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</si>
  <si>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</si>
  <si>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</si>
  <si>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</si>
  <si>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</si>
  <si>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</si>
  <si>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</si>
  <si>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</si>
  <si>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</si>
  <si>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</si>
  <si>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</si>
  <si>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</si>
  <si>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</si>
  <si>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</si>
  <si>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</si>
  <si>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</si>
  <si>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</si>
  <si>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</si>
  <si>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</si>
  <si>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</si>
  <si>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</si>
  <si>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</si>
  <si>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</si>
  <si>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</si>
  <si>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</si>
  <si>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</si>
  <si>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</si>
  <si>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</si>
  <si>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</si>
  <si>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</si>
  <si>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</si>
  <si>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</si>
  <si>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</si>
  <si>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</si>
  <si>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</si>
  <si>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</si>
  <si>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</si>
  <si>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</si>
  <si>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</si>
  <si>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</si>
  <si>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</si>
  <si>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</si>
  <si>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</si>
  <si>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</si>
  <si>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</si>
  <si>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</si>
  <si>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</si>
  <si>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</si>
  <si>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</si>
  <si>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</si>
  <si>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</si>
  <si>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</si>
  <si>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</si>
  <si>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</si>
  <si>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</si>
  <si>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</si>
  <si>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</si>
  <si>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</si>
  <si>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</si>
  <si>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</si>
  <si>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</si>
  <si>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</si>
  <si>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</si>
  <si>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</si>
  <si>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</si>
  <si>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</si>
  <si>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</si>
  <si>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</si>
  <si>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</si>
  <si>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</si>
  <si>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</si>
  <si>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</si>
  <si>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</si>
  <si>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</si>
  <si>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</si>
  <si>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</si>
  <si>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</si>
  <si>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</si>
  <si>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</si>
  <si>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</si>
  <si>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</si>
  <si>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</si>
  <si>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</si>
  <si>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</si>
  <si>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</si>
  <si>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</si>
  <si>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</si>
  <si>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</si>
  <si>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</si>
  <si>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</si>
  <si>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</si>
  <si>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</si>
  <si>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</si>
  <si>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</si>
  <si>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</si>
  <si>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</si>
  <si>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</si>
  <si>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</si>
  <si>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</si>
  <si>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</si>
  <si>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</si>
  <si>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</si>
  <si>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</si>
  <si>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</si>
  <si>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</si>
  <si>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</si>
  <si>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</si>
  <si>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</si>
  <si>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</si>
  <si>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</si>
  <si>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</si>
  <si>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</si>
  <si>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</si>
  <si>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</si>
  <si>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</si>
  <si>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</si>
  <si>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</si>
  <si>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</si>
  <si>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</si>
  <si>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</si>
  <si>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</si>
  <si>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</si>
  <si>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</si>
  <si>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</si>
  <si>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</si>
  <si>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</si>
  <si>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</si>
  <si>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</si>
  <si>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</si>
  <si>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</si>
  <si>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</si>
  <si>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</si>
  <si>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</si>
  <si>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</si>
  <si>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</si>
  <si>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</si>
  <si>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</si>
  <si>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</si>
  <si>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</si>
  <si>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</si>
  <si>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</si>
  <si>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</si>
  <si>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</si>
  <si>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</si>
  <si>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</si>
  <si>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</si>
  <si>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</si>
  <si>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</si>
  <si>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</si>
  <si>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</si>
  <si>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</si>
  <si>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</si>
  <si>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</si>
  <si>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</si>
  <si>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</si>
  <si>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</si>
  <si>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</si>
  <si>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</si>
  <si>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</si>
  <si>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</si>
  <si>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</si>
  <si>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</si>
  <si>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</si>
  <si>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</si>
  <si>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</si>
  <si>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</si>
  <si>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</si>
  <si>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</si>
  <si>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</si>
  <si>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</si>
  <si>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</si>
  <si>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</si>
  <si>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</si>
  <si>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</si>
  <si>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</si>
  <si>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</si>
  <si>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</si>
  <si>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</si>
  <si>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</si>
  <si>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</si>
  <si>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</si>
  <si>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</si>
  <si>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</si>
  <si>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</si>
  <si>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</si>
  <si>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</si>
  <si>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</si>
  <si>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</si>
  <si>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</si>
  <si>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</si>
  <si>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</si>
  <si>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</si>
  <si>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</si>
  <si>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</si>
  <si>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</si>
  <si>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</si>
  <si>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</si>
  <si>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</si>
  <si>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</si>
  <si>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</si>
  <si>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</si>
  <si>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</si>
  <si>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</si>
  <si>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</si>
  <si>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</si>
  <si>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</si>
  <si>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</si>
  <si>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</si>
  <si>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</si>
  <si>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</si>
  <si>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</si>
  <si>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</si>
  <si>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</si>
  <si>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</si>
  <si>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</si>
  <si>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</si>
  <si>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</si>
  <si>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</si>
  <si>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</si>
  <si>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</si>
  <si>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</si>
  <si>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</si>
  <si>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</si>
  <si>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</si>
  <si>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</si>
  <si>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</si>
  <si>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</si>
  <si>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</si>
  <si>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</si>
  <si>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</si>
  <si>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</si>
  <si>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</si>
  <si>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</si>
  <si>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</si>
  <si>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</si>
  <si>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</si>
  <si>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</si>
  <si>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</si>
  <si>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</si>
  <si>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</si>
  <si>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</si>
  <si>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</si>
  <si>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</si>
  <si>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</si>
  <si>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</si>
  <si>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</si>
  <si>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</si>
  <si>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</si>
  <si>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</si>
  <si>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</si>
  <si>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</si>
  <si>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</si>
  <si>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</si>
  <si>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</si>
  <si>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</si>
  <si>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</si>
  <si>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</si>
  <si>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</si>
  <si>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</si>
  <si>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</si>
  <si>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</si>
  <si>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</si>
  <si>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</si>
  <si>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</si>
  <si>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</si>
  <si>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</si>
  <si>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</si>
  <si>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</si>
  <si>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</si>
  <si>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</si>
  <si>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</si>
  <si>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</si>
  <si>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</si>
  <si>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</si>
  <si>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</si>
  <si>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</si>
  <si>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</si>
  <si>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</si>
  <si>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</si>
  <si>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</si>
  <si>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</si>
  <si>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</si>
  <si>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</si>
  <si>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</si>
  <si>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</si>
  <si>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</si>
  <si>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</si>
  <si>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</si>
  <si>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</si>
  <si>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</si>
  <si>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</si>
  <si>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</si>
  <si>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</si>
  <si>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</si>
  <si>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</si>
  <si>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</si>
  <si>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</si>
  <si>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</si>
  <si>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</si>
  <si>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</si>
  <si>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</si>
  <si>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</si>
  <si>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</si>
  <si>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</si>
  <si>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</si>
  <si>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</si>
  <si>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</si>
  <si>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</si>
  <si>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</si>
  <si>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</si>
  <si>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</si>
  <si>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</si>
  <si>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</si>
  <si>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</si>
  <si>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</si>
  <si>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</si>
  <si>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</si>
  <si>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</si>
  <si>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</si>
  <si>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</si>
  <si>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</si>
  <si>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</si>
  <si>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</si>
  <si>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</si>
  <si>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</si>
  <si>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</si>
  <si>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</si>
  <si>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</si>
  <si>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</si>
  <si>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</si>
  <si>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</si>
  <si>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</si>
  <si>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</si>
  <si>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</si>
  <si>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</si>
  <si>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</si>
  <si>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</si>
  <si>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</si>
  <si>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</si>
  <si>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</si>
  <si>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</si>
  <si>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</si>
  <si>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</si>
  <si>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</si>
  <si>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</si>
  <si>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</si>
  <si>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</si>
  <si>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</si>
  <si>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</si>
  <si>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</si>
  <si>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</si>
  <si>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</si>
  <si>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</si>
  <si>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</si>
  <si>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</si>
  <si>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</si>
  <si>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</si>
  <si>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</si>
  <si>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</si>
  <si>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</si>
  <si>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</si>
  <si>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</si>
  <si>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</si>
  <si>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</si>
  <si>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</si>
  <si>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</si>
  <si>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</si>
  <si>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</si>
  <si>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</si>
  <si>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</si>
  <si>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</si>
  <si>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</si>
  <si>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</si>
  <si>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</si>
  <si>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</si>
  <si>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</si>
  <si>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</si>
  <si>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</si>
  <si>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</si>
  <si>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</si>
  <si>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</si>
  <si>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</si>
  <si>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</si>
  <si>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</si>
  <si>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</si>
  <si>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</si>
  <si>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</si>
  <si>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</si>
  <si>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</si>
  <si>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</si>
  <si>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</si>
  <si>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</si>
  <si>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</si>
  <si>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</si>
  <si>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</si>
  <si>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</si>
  <si>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</si>
  <si>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</si>
  <si>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</si>
  <si>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</si>
  <si>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</si>
  <si>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</si>
  <si>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</si>
  <si>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</si>
  <si>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</si>
  <si>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</si>
  <si>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</si>
  <si>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</si>
  <si>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</si>
  <si>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</si>
  <si>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</si>
  <si>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</si>
  <si>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</si>
  <si>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</si>
  <si>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</si>
  <si>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</si>
  <si>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</si>
  <si>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</si>
  <si>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</si>
  <si>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</si>
  <si>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</si>
  <si>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</si>
  <si>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</si>
  <si>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</si>
  <si>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</si>
  <si>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</si>
  <si>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</si>
  <si>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</si>
  <si>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</si>
  <si>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</si>
  <si>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</si>
  <si>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</si>
  <si>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</si>
  <si>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</si>
  <si>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</si>
  <si>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</si>
  <si>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</si>
  <si>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</si>
  <si>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</si>
  <si>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</si>
  <si>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</si>
  <si>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</si>
  <si>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</si>
  <si>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</si>
  <si>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</si>
  <si>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</si>
  <si>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</si>
  <si>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</si>
  <si>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</si>
  <si>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</si>
  <si>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</si>
  <si>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</si>
  <si>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</si>
  <si>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</si>
  <si>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</si>
  <si>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</si>
  <si>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</si>
  <si>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</si>
  <si>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</si>
  <si>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</si>
  <si>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</si>
  <si>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</si>
  <si>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</si>
  <si>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</si>
  <si>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</si>
  <si>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</si>
  <si>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</si>
  <si>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</si>
  <si>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</si>
  <si>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</si>
  <si>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</si>
  <si>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</si>
  <si>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</si>
  <si>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</si>
  <si>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</si>
  <si>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</si>
  <si>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</si>
  <si>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</si>
  <si>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</si>
  <si>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</si>
  <si>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</si>
  <si>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</si>
  <si>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</si>
  <si>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</si>
  <si>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</si>
  <si>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</si>
  <si>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</si>
  <si>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</si>
  <si>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</si>
  <si>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</si>
  <si>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</si>
  <si>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</si>
  <si>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</si>
  <si>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</si>
  <si>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</si>
  <si>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</si>
  <si>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</si>
  <si>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</si>
  <si>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</si>
  <si>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</si>
  <si>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</si>
  <si>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</si>
  <si>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</si>
  <si>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</si>
  <si>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</si>
  <si>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</si>
  <si>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</si>
  <si>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</si>
  <si>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</si>
  <si>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</si>
  <si>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</si>
  <si>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</si>
  <si>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</si>
  <si>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</si>
  <si>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</si>
  <si>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</si>
  <si>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</si>
  <si>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</si>
  <si>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</si>
  <si>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</si>
  <si>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</si>
  <si>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</si>
  <si>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</si>
  <si>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</si>
  <si>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</si>
  <si>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</si>
  <si>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</si>
  <si>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</si>
  <si>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</si>
  <si>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</si>
  <si>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</si>
  <si>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</si>
  <si>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</si>
  <si>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</si>
  <si>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</si>
  <si>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</si>
  <si>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</si>
  <si>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</si>
  <si>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</si>
  <si>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</si>
  <si>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</si>
  <si>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</si>
  <si>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</si>
  <si>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</si>
  <si>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</si>
  <si>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</si>
  <si>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</si>
  <si>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</si>
  <si>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</si>
  <si>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</si>
  <si>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</si>
  <si>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</si>
  <si>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</si>
  <si>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</si>
  <si>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</si>
  <si>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</si>
  <si>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</si>
  <si>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</si>
  <si>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</si>
  <si>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</si>
  <si>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</si>
  <si>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</si>
  <si>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</si>
  <si>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</si>
  <si>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</si>
  <si>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</si>
  <si>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</si>
  <si>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</si>
  <si>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</si>
  <si>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</si>
  <si>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</si>
  <si>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</si>
  <si>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</si>
  <si>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</si>
  <si>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</si>
  <si>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</si>
  <si>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</si>
  <si>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</si>
  <si>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</si>
  <si>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</si>
  <si>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</si>
  <si>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</si>
  <si>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</si>
  <si>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</si>
  <si>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</si>
  <si>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</si>
  <si>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</si>
  <si>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</si>
  <si>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</si>
  <si>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</si>
  <si>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</si>
  <si>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</si>
  <si>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</si>
  <si>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</si>
  <si>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</si>
  <si>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</si>
  <si>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</si>
  <si>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</si>
  <si>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</si>
  <si>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</si>
  <si>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</si>
  <si>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</si>
  <si>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</si>
  <si>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</si>
  <si>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</si>
  <si>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</si>
  <si>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</si>
  <si>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</si>
  <si>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</si>
  <si>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</si>
  <si>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</si>
  <si>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</si>
  <si>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</si>
  <si>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</si>
  <si>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</si>
  <si>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</si>
  <si>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</si>
  <si>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</si>
  <si>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</si>
  <si>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</si>
  <si>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</si>
  <si>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</si>
  <si>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</si>
  <si>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</si>
  <si>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</si>
  <si>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</si>
  <si>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</si>
  <si>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</si>
  <si>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</si>
  <si>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</si>
  <si>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</si>
  <si>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</si>
  <si>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</si>
  <si>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</si>
  <si>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</si>
  <si>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</si>
  <si>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</si>
  <si>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</si>
  <si>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</si>
  <si>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</si>
  <si>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</si>
  <si>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</si>
  <si>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</si>
  <si>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</si>
  <si>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</si>
  <si>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</si>
  <si>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</si>
  <si>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</si>
  <si>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</si>
  <si>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</si>
  <si>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</si>
  <si>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</si>
  <si>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</si>
  <si>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</si>
  <si>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</si>
  <si>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</si>
  <si>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</si>
  <si>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</si>
  <si>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</si>
  <si>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</si>
  <si>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</si>
  <si>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</si>
  <si>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</si>
  <si>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</si>
  <si>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</si>
  <si>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</si>
  <si>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</si>
  <si>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</si>
  <si>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</si>
  <si>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</si>
  <si>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</si>
  <si>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</si>
  <si>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</si>
  <si>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</si>
  <si>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</si>
  <si>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</si>
  <si>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</si>
  <si>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</si>
  <si>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</si>
  <si>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</si>
  <si>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</si>
  <si>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</si>
  <si>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</si>
  <si>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</si>
  <si>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</si>
  <si>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</si>
  <si>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</si>
  <si>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</si>
  <si>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</si>
  <si>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</si>
  <si>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</si>
  <si>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</si>
  <si>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</si>
  <si>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</si>
  <si>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</si>
  <si>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</si>
  <si>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</si>
  <si>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</si>
  <si>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</si>
  <si>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</si>
  <si>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</si>
  <si>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</si>
  <si>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</si>
  <si>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</si>
  <si>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</si>
  <si>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</si>
  <si>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</si>
  <si>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</si>
  <si>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</si>
  <si>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</si>
  <si>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</si>
  <si>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</si>
  <si>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</si>
  <si>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</si>
  <si>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</si>
  <si>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</si>
  <si>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</si>
  <si>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</si>
  <si>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</si>
  <si>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</si>
  <si>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</si>
  <si>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</si>
  <si>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</si>
  <si>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</si>
  <si>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</si>
  <si>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</si>
  <si>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</si>
  <si>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</si>
  <si>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</si>
  <si>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</si>
  <si>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</si>
  <si>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</si>
  <si>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</si>
  <si>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</si>
  <si>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</si>
  <si>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</si>
  <si>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</si>
  <si>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</si>
  <si>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</si>
  <si>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</si>
  <si>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</si>
  <si>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</si>
  <si>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</si>
  <si>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</si>
  <si>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</si>
  <si>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</si>
  <si>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</si>
  <si>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</si>
  <si>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</si>
  <si>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</si>
  <si>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</si>
  <si>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</si>
  <si>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</si>
  <si>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</si>
  <si>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</si>
  <si>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</si>
  <si>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</si>
  <si>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</si>
  <si>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</si>
  <si>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</si>
  <si>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</si>
  <si>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</si>
  <si>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</si>
  <si>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</si>
  <si>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</si>
  <si>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</si>
  <si>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</si>
  <si>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</si>
  <si>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</si>
  <si>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</si>
  <si>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</si>
  <si>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</si>
  <si>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</si>
  <si>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</si>
  <si>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</si>
  <si>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</si>
  <si>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</si>
  <si>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</si>
  <si>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</si>
  <si>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</si>
  <si>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</si>
  <si>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</si>
  <si>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</si>
  <si>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</si>
  <si>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</si>
  <si>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</si>
  <si>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</si>
  <si>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</si>
  <si>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</si>
  <si>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</si>
  <si>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</si>
  <si>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</si>
  <si>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</si>
  <si>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</si>
  <si>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</si>
  <si>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</si>
  <si>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</si>
  <si>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</si>
  <si>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</si>
  <si>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</si>
  <si>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</si>
  <si>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</si>
  <si>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</si>
  <si>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</si>
  <si>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</si>
  <si>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</si>
  <si>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</si>
  <si>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</si>
  <si>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</si>
  <si>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</si>
  <si>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</si>
  <si>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</si>
  <si>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</si>
  <si>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</si>
  <si>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</si>
  <si>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</si>
  <si>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</si>
  <si>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</si>
  <si>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</si>
  <si>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</si>
  <si>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</si>
  <si>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</si>
  <si>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</si>
  <si>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</si>
  <si>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</si>
  <si>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</si>
  <si>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</si>
  <si>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</si>
  <si>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</si>
  <si>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</si>
  <si>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</si>
  <si>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</si>
  <si>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</si>
  <si>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</si>
  <si>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</si>
  <si>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</si>
  <si>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</si>
  <si>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</si>
  <si>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</si>
  <si>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</si>
  <si>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</si>
  <si>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</si>
  <si>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</si>
  <si>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</si>
  <si>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</si>
  <si>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</si>
  <si>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</si>
  <si>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</si>
  <si>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</si>
  <si>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</si>
  <si>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</si>
  <si>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</si>
  <si>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</si>
  <si>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</si>
  <si>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</si>
  <si>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</si>
  <si>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</si>
  <si>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</si>
  <si>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</si>
  <si>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</si>
  <si>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</si>
  <si>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</si>
  <si>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</si>
  <si>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</si>
  <si>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</si>
  <si>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</si>
  <si>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</si>
  <si>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</si>
  <si>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</si>
  <si>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</si>
  <si>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</si>
  <si>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</si>
  <si>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</si>
  <si>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</si>
  <si>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</si>
  <si>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</si>
  <si>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</si>
  <si>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</si>
  <si>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</si>
  <si>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</si>
  <si>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</si>
  <si>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</si>
  <si>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</si>
  <si>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</si>
  <si>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</si>
  <si>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</si>
  <si>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</si>
  <si>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</si>
  <si>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</si>
  <si>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</si>
  <si>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</si>
  <si>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</si>
  <si>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</si>
  <si>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</si>
  <si>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</si>
  <si>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</si>
  <si>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</si>
  <si>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</si>
  <si>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</si>
  <si>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</si>
  <si>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</si>
  <si>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</si>
  <si>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</si>
  <si>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</si>
  <si>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</si>
  <si>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</si>
  <si>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</si>
  <si>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</si>
  <si>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</si>
  <si>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</si>
  <si>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</si>
  <si>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</si>
  <si>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</si>
  <si>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</si>
  <si>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</si>
  <si>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</si>
  <si>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</si>
  <si>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</si>
  <si>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</si>
  <si>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</si>
  <si>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</si>
  <si>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</si>
  <si>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</si>
  <si>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</si>
  <si>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</si>
  <si>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</si>
  <si>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</si>
  <si>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</si>
  <si>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</si>
  <si>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</si>
  <si>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</si>
  <si>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</si>
  <si>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</si>
  <si>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</si>
  <si>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</si>
  <si>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</si>
  <si>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</si>
  <si>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</si>
  <si>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</si>
  <si>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</si>
  <si>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</si>
  <si>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</si>
  <si>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</si>
  <si>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</si>
  <si>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</si>
  <si>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</si>
  <si>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</si>
  <si>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</si>
  <si>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</si>
  <si>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</si>
  <si>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</si>
  <si>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</si>
  <si>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</si>
  <si>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</si>
  <si>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</si>
  <si>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</si>
  <si>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</si>
  <si>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</si>
  <si>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</si>
  <si>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</si>
  <si>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</si>
  <si>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</si>
  <si>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</si>
  <si>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</si>
  <si>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</si>
  <si>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</si>
  <si>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</si>
  <si>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</si>
  <si>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</si>
  <si>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</si>
  <si>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</si>
  <si>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</si>
  <si>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</si>
  <si>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</si>
  <si>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</si>
  <si>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</si>
  <si>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</si>
  <si>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</si>
  <si>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</si>
  <si>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</si>
  <si>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</si>
  <si>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</si>
  <si>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</si>
  <si>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</si>
  <si>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</si>
  <si>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</si>
  <si>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</si>
  <si>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</si>
  <si>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</si>
  <si>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</si>
  <si>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</si>
  <si>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</si>
  <si>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</si>
  <si>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</si>
  <si>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</si>
  <si>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</si>
  <si>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</si>
  <si>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</si>
  <si>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</si>
  <si>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</si>
  <si>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</si>
  <si>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</si>
  <si>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</si>
  <si>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</si>
  <si>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</si>
  <si>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</si>
  <si>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</si>
  <si>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</si>
  <si>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</si>
  <si>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</si>
  <si>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</si>
  <si>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</si>
  <si>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</si>
  <si>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</si>
  <si>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</si>
  <si>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</si>
  <si>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</si>
  <si>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</si>
  <si>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</si>
  <si>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</si>
  <si>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</si>
  <si>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</si>
  <si>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</si>
  <si>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</si>
  <si>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</si>
  <si>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</si>
  <si>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</si>
  <si>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</si>
  <si>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</si>
  <si>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</si>
  <si>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</si>
  <si>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</si>
  <si>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</si>
  <si>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</si>
  <si>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</si>
  <si>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</si>
  <si>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</si>
  <si>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</si>
  <si>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</si>
  <si>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</si>
  <si>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</si>
  <si>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</si>
  <si>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</si>
  <si>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</si>
  <si>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</si>
  <si>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</si>
  <si>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</si>
  <si>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</si>
  <si>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</si>
  <si>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</si>
  <si>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</si>
  <si>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</si>
  <si>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</si>
  <si>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</si>
  <si>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</si>
  <si>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</si>
  <si>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</si>
  <si>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</si>
  <si>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</si>
  <si>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</si>
  <si>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</si>
  <si>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</si>
  <si>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</si>
  <si>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</si>
  <si>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</si>
  <si>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</si>
  <si>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</si>
  <si>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</si>
  <si>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</si>
  <si>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</si>
  <si>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</si>
  <si>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</si>
  <si>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</si>
  <si>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</si>
  <si>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</si>
  <si>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</si>
  <si>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</si>
  <si>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</si>
  <si>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</si>
  <si>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</si>
  <si>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</si>
  <si>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</si>
  <si>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</si>
  <si>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</si>
  <si>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</si>
  <si>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</si>
  <si>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</si>
  <si>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</si>
  <si>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</si>
  <si>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</si>
  <si>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</si>
  <si>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</si>
  <si>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</si>
  <si>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</si>
  <si>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</si>
  <si>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</si>
  <si>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</si>
  <si>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</si>
  <si>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</si>
  <si>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</si>
  <si>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</si>
  <si>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</si>
  <si>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</si>
  <si>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</si>
  <si>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</si>
  <si>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</si>
  <si>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</si>
  <si>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</si>
  <si>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</si>
  <si>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</si>
  <si>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</si>
  <si>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</si>
  <si>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</si>
  <si>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</si>
  <si>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</si>
  <si>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</si>
  <si>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</si>
  <si>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</si>
  <si>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</si>
  <si>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</si>
  <si>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</si>
  <si>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</si>
  <si>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</si>
  <si>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</si>
  <si>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</si>
  <si>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</si>
  <si>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</si>
  <si>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</si>
  <si>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</si>
  <si>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</si>
  <si>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</si>
  <si>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</si>
  <si>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</si>
  <si>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</si>
  <si>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</si>
  <si>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</si>
  <si>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</si>
  <si>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</si>
  <si>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</si>
  <si>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</si>
  <si>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</si>
  <si>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</si>
  <si>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</si>
  <si>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</si>
  <si>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</si>
  <si>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</si>
  <si>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</si>
  <si>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</si>
  <si>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</si>
  <si>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</si>
  <si>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</si>
  <si>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</si>
  <si>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</si>
  <si>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</si>
  <si>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</si>
  <si>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</si>
  <si>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</si>
  <si>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</si>
  <si>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</si>
  <si>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</si>
  <si>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</si>
  <si>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</si>
  <si>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</si>
  <si>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</si>
  <si>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</si>
  <si>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</si>
  <si>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</si>
  <si>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</si>
  <si>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</si>
  <si>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</si>
  <si>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</si>
  <si>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</si>
  <si>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</si>
  <si>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</si>
  <si>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</si>
  <si>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</si>
  <si>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</si>
  <si>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</si>
  <si>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</si>
  <si>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</si>
  <si>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</si>
  <si>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</si>
  <si>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</si>
  <si>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</si>
  <si>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</si>
  <si>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</si>
  <si>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</si>
  <si>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</si>
  <si>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</si>
  <si>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</si>
  <si>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</si>
  <si>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</si>
  <si>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</si>
  <si>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</si>
  <si>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</si>
  <si>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</si>
  <si>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</si>
  <si>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</si>
  <si>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</si>
  <si>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</si>
  <si>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</si>
  <si>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</si>
  <si>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</si>
  <si>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</si>
  <si>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</si>
  <si>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</si>
  <si>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</si>
  <si>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</si>
  <si>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</si>
  <si>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</si>
  <si>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</si>
  <si>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</si>
  <si>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</si>
  <si>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</si>
  <si>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</si>
  <si>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</si>
  <si>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</si>
  <si>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</si>
  <si>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</si>
  <si>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</si>
  <si>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</si>
  <si>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</si>
  <si>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</si>
  <si>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</si>
  <si>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</si>
  <si>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</si>
  <si>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</si>
  <si>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</si>
  <si>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</si>
  <si>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</si>
  <si>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</si>
  <si>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</si>
  <si>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</si>
  <si>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</si>
  <si>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</si>
  <si>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</si>
  <si>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</si>
  <si>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</si>
  <si>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</si>
  <si>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</si>
  <si>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</si>
  <si>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</si>
  <si>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</si>
  <si>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</si>
  <si>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</si>
  <si>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</si>
  <si>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</si>
  <si>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</si>
  <si>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</si>
  <si>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</si>
  <si>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</si>
  <si>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</si>
  <si>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</si>
  <si>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</si>
  <si>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</si>
  <si>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</si>
  <si>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</si>
  <si>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</si>
  <si>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</si>
  <si>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</si>
  <si>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</si>
  <si>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</si>
  <si>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</si>
  <si>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</si>
  <si>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</si>
  <si>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</si>
  <si>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</si>
  <si>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</si>
  <si>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</si>
  <si>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</si>
  <si>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</si>
  <si>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</si>
  <si>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</si>
  <si>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</si>
  <si>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</si>
  <si>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</si>
  <si>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</si>
  <si>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</si>
  <si>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</si>
  <si>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</si>
  <si>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</si>
  <si>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</si>
  <si>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</si>
  <si>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</si>
  <si>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</si>
  <si>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</si>
  <si>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</si>
  <si>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</si>
  <si>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</si>
  <si>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</si>
  <si>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</si>
  <si>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</si>
  <si>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</si>
  <si>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</si>
  <si>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</si>
  <si>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</si>
  <si>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</si>
  <si>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</si>
  <si>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</si>
  <si>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</si>
  <si>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</si>
  <si>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</si>
  <si>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</si>
  <si>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</si>
  <si>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</si>
  <si>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</si>
  <si>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</si>
  <si>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</si>
  <si>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</si>
  <si>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</si>
  <si>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</si>
  <si>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</si>
  <si>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</si>
  <si>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</si>
  <si>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</si>
  <si>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</si>
  <si>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</si>
  <si>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</si>
  <si>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</si>
  <si>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</si>
  <si>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</si>
  <si>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</si>
  <si>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</si>
  <si>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</si>
  <si>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</si>
  <si>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</si>
  <si>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</si>
  <si>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</si>
  <si>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</si>
  <si>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</si>
  <si>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</si>
  <si>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</si>
  <si>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</si>
  <si>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</si>
  <si>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</si>
  <si>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</si>
  <si>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</si>
  <si>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</si>
  <si>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</si>
  <si>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</si>
  <si>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</si>
  <si>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</si>
  <si>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</si>
  <si>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</si>
  <si>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</si>
  <si>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</si>
  <si>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</si>
  <si>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</si>
  <si>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</si>
  <si>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</si>
  <si>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</si>
  <si>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</si>
  <si>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</si>
  <si>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</si>
  <si>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</si>
  <si>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</si>
  <si>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</si>
  <si>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</si>
  <si>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</si>
  <si>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</si>
  <si>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</si>
  <si>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</si>
  <si>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</si>
  <si>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</si>
  <si>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</si>
  <si>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</si>
  <si>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</si>
  <si>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</si>
  <si>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</si>
  <si>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</si>
  <si>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</si>
  <si>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</si>
  <si>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</si>
  <si>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</si>
  <si>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</si>
  <si>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</si>
  <si>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</si>
  <si>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</si>
  <si>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</si>
  <si>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</si>
  <si>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</si>
  <si>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</si>
  <si>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</si>
  <si>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</si>
  <si>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</si>
  <si>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</si>
  <si>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</si>
  <si>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</si>
  <si>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</si>
  <si>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</si>
  <si>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</si>
  <si>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</si>
  <si>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</si>
  <si>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</si>
  <si>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</si>
  <si>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</si>
  <si>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</si>
  <si>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</si>
  <si>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</si>
  <si>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</si>
  <si>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</si>
  <si>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</si>
  <si>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</si>
  <si>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</si>
  <si>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</si>
  <si>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</si>
  <si>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</si>
  <si>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</si>
  <si>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</si>
  <si>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</si>
  <si>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</si>
  <si>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</si>
  <si>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</si>
  <si>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</si>
  <si>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</si>
  <si>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</si>
  <si>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</si>
  <si>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</si>
  <si>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</si>
  <si>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</si>
  <si>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</si>
  <si>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</si>
  <si>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</si>
  <si>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</si>
  <si>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</si>
  <si>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</si>
  <si>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</si>
  <si>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</si>
  <si>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</si>
  <si>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</si>
  <si>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</si>
  <si>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</si>
  <si>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</si>
  <si>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</si>
  <si>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</si>
  <si>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</si>
  <si>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</si>
  <si>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</si>
  <si>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</si>
  <si>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</si>
  <si>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</si>
  <si>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</si>
  <si>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</si>
  <si>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</si>
  <si>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</si>
  <si>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</si>
  <si>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</si>
  <si>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</si>
  <si>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</si>
  <si>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</si>
  <si>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</si>
  <si>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</si>
  <si>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</si>
  <si>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</si>
  <si>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</si>
  <si>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</si>
  <si>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</si>
  <si>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</si>
  <si>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</si>
  <si>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</si>
  <si>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</si>
  <si>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</si>
  <si>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</si>
  <si>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</si>
  <si>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</si>
  <si>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</si>
  <si>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</si>
  <si>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</si>
  <si>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</si>
  <si>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</si>
  <si>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</si>
  <si>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</si>
  <si>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</si>
  <si>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</si>
  <si>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</si>
  <si>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</si>
  <si>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</si>
  <si>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</si>
  <si>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</si>
  <si>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</si>
  <si>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</si>
  <si>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</si>
  <si>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</si>
  <si>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</si>
  <si>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</si>
  <si>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</si>
  <si>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</si>
  <si>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</si>
  <si>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</si>
  <si>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</si>
  <si>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</si>
  <si>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</si>
  <si>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</si>
  <si>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</si>
  <si>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</si>
  <si>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</si>
  <si>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</si>
  <si>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</si>
  <si>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</si>
  <si>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</si>
  <si>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</si>
  <si>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</si>
  <si>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</si>
  <si>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</si>
  <si>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</si>
  <si>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</si>
  <si>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</si>
  <si>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</si>
  <si>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</si>
  <si>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</si>
  <si>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</si>
  <si>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</si>
  <si>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</si>
  <si>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</si>
  <si>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</si>
  <si>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</si>
  <si>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</si>
  <si>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</si>
  <si>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</si>
  <si>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</si>
  <si>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</si>
  <si>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</si>
  <si>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</si>
  <si>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</si>
  <si>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</si>
  <si>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</si>
  <si>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</si>
  <si>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</si>
  <si>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</si>
  <si>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</si>
  <si>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</si>
  <si>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</si>
  <si>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</si>
  <si>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</si>
  <si>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</si>
  <si>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</si>
  <si>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</si>
  <si>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</si>
  <si>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</si>
  <si>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</si>
  <si>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</si>
  <si>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</si>
  <si>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</si>
  <si>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</si>
  <si>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</si>
  <si>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</si>
  <si>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</si>
  <si>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</si>
  <si>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</si>
  <si>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</si>
  <si>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</si>
  <si>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</si>
  <si>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</si>
  <si>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</si>
  <si>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</si>
  <si>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</si>
  <si>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</si>
  <si>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</si>
  <si>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</si>
  <si>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</si>
  <si>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</si>
  <si>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</si>
  <si>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</si>
  <si>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</si>
  <si>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</si>
  <si>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</si>
  <si>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</si>
  <si>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</si>
  <si>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</si>
  <si>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</si>
  <si>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</si>
  <si>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</si>
  <si>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</si>
  <si>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</si>
  <si>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</si>
  <si>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</si>
  <si>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</si>
  <si>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</si>
  <si>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</si>
  <si>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</si>
  <si>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</si>
  <si>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</si>
  <si>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</si>
  <si>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</si>
  <si>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</si>
  <si>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</si>
  <si>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</si>
  <si>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</si>
  <si>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</si>
  <si>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</si>
  <si>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</si>
  <si>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</si>
  <si>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</si>
  <si>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</si>
  <si>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</si>
  <si>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</si>
  <si>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</si>
  <si>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</si>
  <si>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</si>
  <si>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</si>
  <si>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</si>
  <si>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</si>
  <si>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</si>
  <si>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</si>
  <si>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</si>
  <si>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</si>
  <si>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</si>
  <si>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</si>
  <si>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</si>
  <si>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</si>
  <si>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</si>
  <si>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</si>
  <si>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</si>
  <si>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</si>
  <si>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</si>
  <si>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</si>
  <si>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</si>
  <si>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</si>
  <si>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</si>
  <si>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</si>
  <si>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</si>
  <si>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</si>
  <si>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</si>
  <si>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</si>
  <si>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</si>
  <si>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</si>
  <si>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</si>
  <si>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</si>
  <si>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</si>
  <si>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</si>
  <si>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</si>
  <si>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</si>
  <si>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</si>
  <si>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</si>
  <si>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</si>
  <si>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</si>
  <si>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</si>
  <si>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</si>
  <si>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</si>
  <si>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</si>
  <si>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</si>
  <si>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</si>
  <si>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</si>
  <si>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</si>
  <si>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</si>
  <si>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</si>
  <si>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</si>
  <si>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</si>
  <si>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</si>
  <si>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</si>
  <si>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</si>
  <si>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</si>
  <si>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</si>
  <si>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</si>
  <si>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</si>
  <si>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</si>
  <si>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</si>
  <si>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</si>
  <si>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</si>
  <si>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</si>
  <si>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</si>
  <si>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</si>
  <si>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</si>
  <si>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</si>
  <si>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</si>
  <si>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</si>
  <si>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</si>
  <si>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</si>
  <si>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</si>
  <si>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</si>
  <si>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</si>
  <si>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</si>
  <si>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</si>
  <si>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</si>
  <si>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</si>
  <si>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</si>
  <si>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</si>
  <si>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</si>
  <si>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</si>
  <si>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</si>
  <si>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</si>
  <si>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</si>
  <si>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</si>
  <si>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</si>
  <si>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</si>
  <si>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</si>
  <si>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</si>
  <si>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</si>
  <si>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</si>
  <si>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</si>
  <si>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</si>
  <si>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</si>
  <si>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</si>
  <si>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</si>
  <si>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</si>
  <si>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</si>
  <si>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</si>
  <si>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</si>
  <si>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</si>
  <si>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</si>
  <si>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</si>
  <si>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</si>
  <si>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</si>
  <si>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</si>
  <si>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</si>
  <si>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</si>
  <si>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</si>
  <si>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</si>
  <si>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</si>
  <si>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</si>
  <si>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</si>
  <si>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</si>
  <si>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</si>
  <si>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</si>
  <si>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</si>
  <si>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</si>
  <si>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</si>
  <si>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</si>
  <si>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</si>
  <si>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</si>
  <si>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</si>
  <si>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</si>
  <si>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</si>
  <si>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</si>
  <si>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</si>
  <si>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</si>
  <si>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</si>
  <si>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</si>
  <si>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</si>
  <si>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</si>
  <si>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</si>
  <si>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</si>
  <si>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</si>
  <si>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</si>
  <si>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</si>
  <si>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</si>
  <si>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</si>
  <si>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</si>
  <si>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</si>
  <si>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</si>
  <si>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</si>
  <si>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</si>
  <si>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</si>
  <si>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</si>
  <si>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</si>
  <si>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</si>
  <si>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</si>
  <si>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</si>
  <si>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</si>
  <si>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</si>
  <si>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</si>
  <si>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</si>
  <si>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</si>
  <si>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</si>
  <si>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</si>
  <si>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</si>
  <si>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</si>
  <si>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</si>
  <si>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</si>
  <si>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</si>
  <si>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</si>
  <si>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</si>
  <si>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</si>
  <si>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</si>
  <si>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</si>
  <si>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</si>
  <si>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</si>
  <si>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</si>
  <si>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</si>
  <si>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</si>
  <si>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</si>
  <si>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</si>
  <si>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</si>
  <si>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</si>
  <si>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</si>
  <si>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</si>
  <si>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</si>
  <si>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</si>
  <si>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</si>
  <si>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</si>
  <si>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</si>
  <si>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</si>
  <si>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</si>
  <si>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</si>
  <si>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</si>
  <si>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</si>
  <si>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</si>
  <si>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</si>
  <si>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</si>
  <si>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</si>
  <si>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</si>
  <si>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</si>
  <si>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</si>
  <si>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</si>
  <si>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</si>
  <si>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</si>
  <si>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</si>
  <si>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</si>
  <si>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</si>
  <si>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</si>
  <si>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</si>
  <si>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</si>
  <si>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</si>
  <si>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</si>
  <si>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</si>
  <si>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</si>
  <si>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</si>
  <si>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</si>
  <si>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</si>
  <si>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</si>
  <si>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</si>
  <si>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</si>
  <si>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</si>
  <si>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</si>
  <si>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</si>
  <si>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</si>
  <si>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</si>
  <si>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</si>
  <si>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</si>
  <si>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</si>
  <si>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</si>
  <si>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</si>
  <si>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</si>
  <si>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</si>
  <si>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</si>
  <si>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</si>
  <si>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</si>
  <si>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</si>
  <si>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</si>
  <si>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</si>
  <si>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</si>
  <si>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</si>
  <si>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</si>
  <si>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</si>
  <si>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</si>
  <si>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</si>
  <si>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</si>
  <si>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</si>
  <si>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</si>
  <si>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</si>
  <si>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</si>
  <si>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</si>
  <si>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</si>
  <si>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</si>
  <si>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</si>
  <si>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</si>
  <si>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</si>
  <si>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</si>
  <si>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</si>
  <si>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</si>
  <si>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</si>
  <si>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</si>
  <si>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</si>
  <si>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</si>
  <si>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</si>
  <si>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</si>
  <si>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</si>
  <si>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</si>
  <si>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</si>
  <si>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</si>
  <si>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</si>
  <si>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</si>
  <si>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</si>
  <si>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</si>
  <si>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</si>
  <si>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</si>
  <si>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</si>
  <si>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</si>
  <si>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</si>
  <si>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</si>
  <si>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</si>
  <si>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</si>
  <si>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</si>
  <si>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</si>
  <si>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</si>
  <si>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</si>
  <si>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</si>
  <si>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</si>
  <si>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</si>
  <si>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</si>
  <si>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</si>
  <si>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</si>
  <si>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</si>
  <si>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</si>
  <si>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</si>
  <si>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</si>
  <si>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</si>
  <si>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</si>
  <si>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</si>
  <si>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</si>
  <si>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</si>
  <si>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</si>
  <si>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</si>
  <si>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</si>
  <si>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</si>
  <si>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</si>
  <si>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</si>
  <si>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</si>
  <si>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</si>
  <si>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</si>
  <si>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</si>
  <si>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</si>
  <si>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</si>
  <si>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</si>
  <si>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</si>
  <si>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</si>
  <si>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</si>
  <si>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</si>
  <si>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</si>
  <si>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</si>
  <si>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</si>
  <si>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</si>
  <si>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</si>
  <si>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</si>
  <si>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</si>
  <si>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</si>
  <si>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</si>
  <si>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</si>
  <si>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</si>
  <si>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</si>
  <si>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</si>
  <si>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</si>
  <si>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</si>
  <si>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</si>
  <si>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</si>
  <si>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</si>
  <si>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</si>
  <si>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</si>
  <si>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</si>
  <si>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</si>
  <si>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</si>
  <si>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</si>
  <si>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</si>
  <si>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</si>
  <si>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</si>
  <si>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</si>
  <si>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</si>
  <si>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</si>
  <si>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</si>
  <si>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</si>
  <si>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</si>
  <si>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</si>
  <si>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</si>
  <si>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</si>
  <si>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</si>
  <si>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</si>
  <si>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</si>
  <si>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</si>
  <si>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</si>
  <si>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</si>
  <si>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</si>
  <si>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</si>
  <si>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</si>
  <si>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</si>
  <si>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</si>
  <si>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</si>
  <si>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</si>
  <si>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</si>
  <si>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</si>
  <si>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</si>
  <si>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</si>
  <si>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</si>
  <si>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</si>
  <si>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</si>
  <si>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</si>
  <si>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</si>
  <si>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</si>
  <si>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</si>
  <si>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</si>
  <si>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</si>
  <si>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</si>
  <si>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</si>
  <si>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</si>
  <si>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</si>
  <si>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</si>
  <si>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</si>
  <si>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</si>
  <si>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</si>
  <si>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</si>
  <si>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</si>
  <si>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</si>
  <si>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</si>
  <si>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</si>
  <si>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</si>
  <si>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</si>
  <si>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</si>
  <si>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</si>
  <si>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</si>
  <si>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</si>
  <si>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</si>
  <si>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</si>
  <si>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</si>
  <si>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</si>
  <si>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</si>
  <si>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</si>
  <si>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</si>
  <si>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</si>
  <si>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</si>
  <si>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</si>
  <si>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</si>
  <si>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</si>
  <si>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</si>
  <si>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</si>
  <si>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</si>
  <si>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</si>
  <si>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</si>
  <si>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</si>
  <si>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</si>
  <si>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</si>
  <si>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</si>
  <si>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</si>
  <si>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</si>
  <si>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</si>
  <si>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</si>
  <si>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</si>
  <si>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</si>
  <si>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</si>
  <si>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</si>
  <si>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</si>
  <si>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</si>
  <si>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</si>
  <si>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</si>
  <si>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</si>
  <si>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</si>
  <si>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</si>
  <si>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</si>
  <si>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</si>
  <si>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</si>
  <si>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</si>
  <si>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</si>
  <si>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</si>
  <si>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</si>
  <si>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</si>
  <si>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</si>
  <si>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</si>
  <si>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</si>
  <si>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</si>
  <si>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</si>
  <si>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</si>
  <si>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</si>
  <si>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</si>
  <si>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</si>
  <si>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</si>
  <si>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</si>
  <si>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</si>
  <si>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</si>
  <si>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</si>
  <si>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</si>
  <si>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</si>
  <si>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</si>
  <si>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</si>
  <si>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</si>
  <si>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</si>
  <si>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</si>
  <si>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</si>
  <si>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</si>
  <si>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</si>
  <si>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</si>
  <si>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</si>
  <si>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</si>
  <si>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</si>
  <si>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</si>
  <si>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</si>
  <si>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</si>
  <si>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</si>
  <si>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</si>
  <si>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</si>
  <si>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</si>
  <si>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</si>
  <si>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</si>
  <si>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</si>
  <si>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</si>
  <si>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</si>
  <si>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</si>
  <si>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</si>
  <si>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</si>
  <si>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</si>
  <si>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</si>
  <si>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</si>
  <si>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</si>
  <si>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</si>
  <si>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</si>
  <si>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</si>
  <si>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</si>
  <si>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</si>
  <si>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</si>
  <si>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</si>
  <si>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</si>
  <si>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</si>
  <si>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</si>
  <si>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</si>
  <si>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</si>
  <si>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</si>
  <si>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</si>
  <si>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</si>
  <si>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</si>
  <si>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</si>
  <si>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</si>
  <si>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</si>
  <si>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</si>
  <si>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</si>
  <si>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</si>
  <si>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</si>
  <si>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</si>
  <si>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</si>
  <si>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</si>
  <si>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</si>
  <si>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</si>
  <si>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</si>
  <si>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</si>
  <si>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</si>
  <si>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</si>
  <si>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</si>
  <si>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</si>
  <si>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</si>
  <si>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</si>
  <si>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</si>
  <si>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</si>
  <si>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</si>
  <si>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</si>
  <si>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</si>
  <si>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</si>
  <si>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</si>
  <si>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</si>
  <si>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</si>
  <si>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</si>
  <si>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</si>
  <si>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</si>
  <si>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</si>
  <si>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</si>
  <si>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</si>
  <si>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</si>
  <si>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</si>
  <si>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</si>
  <si>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</si>
  <si>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</si>
  <si>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</si>
  <si>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</si>
  <si>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</si>
  <si>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</si>
  <si>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</si>
  <si>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</si>
  <si>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</si>
  <si>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</si>
  <si>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</si>
  <si>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</si>
  <si>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</si>
  <si>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</si>
  <si>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</si>
  <si>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</si>
  <si>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</si>
  <si>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</si>
  <si>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</si>
  <si>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</si>
  <si>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</si>
  <si>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</si>
  <si>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</si>
  <si>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</si>
  <si>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</si>
  <si>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</si>
  <si>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</si>
  <si>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</si>
  <si>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</si>
  <si>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</si>
  <si>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</si>
  <si>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</si>
  <si>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</si>
  <si>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</si>
  <si>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</si>
  <si>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</si>
  <si>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</si>
  <si>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</si>
  <si>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</si>
  <si>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</si>
  <si>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</si>
  <si>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</si>
  <si>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</si>
  <si>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</si>
  <si>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</si>
  <si>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</si>
  <si>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</si>
  <si>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</si>
  <si>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</si>
  <si>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</si>
  <si>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</si>
  <si>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</si>
  <si>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</si>
  <si>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</si>
  <si>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</si>
  <si>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</si>
  <si>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</si>
  <si>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</si>
  <si>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</si>
  <si>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</si>
  <si>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</si>
  <si>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</si>
  <si>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</si>
  <si>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</si>
  <si>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</si>
  <si>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</si>
  <si>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</si>
  <si>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</si>
  <si>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</si>
  <si>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</si>
  <si>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</si>
  <si>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</si>
  <si>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</si>
  <si>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</si>
  <si>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</si>
  <si>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</si>
  <si>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</si>
  <si>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</si>
  <si>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</si>
  <si>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</si>
  <si>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</si>
  <si>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</si>
  <si>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</si>
  <si>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</si>
  <si>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</si>
  <si>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</si>
  <si>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</si>
  <si>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</si>
  <si>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</si>
  <si>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</si>
  <si>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</si>
  <si>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</si>
  <si>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</si>
  <si>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</si>
  <si>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</si>
  <si>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</si>
  <si>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</si>
  <si>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</si>
  <si>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</si>
  <si>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</si>
  <si>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</si>
  <si>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</si>
  <si>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</si>
  <si>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</si>
  <si>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</si>
  <si>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</si>
  <si>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</si>
  <si>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</si>
  <si>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</si>
  <si>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</si>
  <si>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</si>
  <si>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</si>
  <si>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</si>
  <si>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</si>
  <si>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</si>
  <si>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</si>
  <si>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</si>
  <si>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</si>
  <si>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</si>
  <si>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</si>
  <si>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</si>
  <si>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</si>
  <si>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</si>
  <si>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</si>
  <si>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</si>
  <si>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</si>
  <si>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</si>
  <si>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</si>
  <si>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</si>
  <si>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</si>
  <si>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</si>
  <si>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</si>
  <si>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</si>
  <si>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</si>
  <si>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</si>
  <si>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</si>
  <si>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</si>
  <si>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</si>
  <si>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</si>
  <si>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</si>
  <si>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</si>
  <si>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</si>
  <si>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</si>
  <si>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</si>
  <si>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</si>
  <si>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</si>
  <si>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</si>
  <si>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</si>
  <si>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</si>
  <si>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</si>
  <si>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</si>
  <si>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</si>
  <si>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</si>
  <si>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</si>
  <si>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</si>
  <si>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</si>
  <si>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</si>
  <si>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</si>
  <si>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</si>
  <si>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</si>
  <si>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</si>
  <si>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</si>
  <si>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</si>
  <si>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</si>
  <si>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</si>
  <si>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</si>
  <si>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</si>
  <si>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</si>
  <si>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</si>
  <si>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</si>
  <si>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</si>
  <si>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</si>
  <si>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</si>
  <si>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</si>
  <si>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</si>
  <si>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</si>
  <si>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</si>
  <si>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</si>
  <si>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</si>
  <si>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</si>
  <si>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</si>
  <si>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</si>
  <si>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</si>
  <si>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</si>
  <si>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</si>
  <si>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</si>
  <si>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</si>
  <si>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</si>
  <si>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</si>
  <si>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</si>
  <si>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</si>
  <si>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</si>
  <si>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</si>
  <si>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</si>
  <si>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</si>
  <si>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</si>
  <si>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</si>
  <si>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</si>
  <si>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</si>
  <si>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</si>
  <si>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</si>
  <si>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</si>
  <si>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</si>
  <si>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</si>
  <si>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</si>
  <si>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</si>
  <si>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</si>
  <si>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</si>
  <si>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</si>
  <si>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</si>
  <si>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</si>
  <si>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</si>
  <si>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</si>
  <si>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</si>
  <si>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</si>
  <si>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</si>
  <si>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</si>
  <si>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</si>
  <si>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</si>
  <si>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</si>
  <si>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</si>
  <si>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</si>
  <si>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</si>
  <si>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</si>
  <si>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</si>
  <si>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</si>
  <si>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</si>
  <si>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</si>
  <si>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</si>
  <si>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</si>
  <si>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</si>
  <si>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</si>
  <si>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</si>
  <si>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</si>
  <si>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</si>
  <si>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</si>
  <si>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</si>
  <si>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</si>
  <si>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</si>
  <si>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</si>
  <si>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</si>
  <si>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</si>
  <si>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</si>
  <si>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</si>
  <si>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</si>
  <si>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</si>
  <si>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</si>
  <si>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</si>
  <si>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</si>
  <si>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</si>
  <si>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</si>
  <si>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</si>
  <si>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</si>
  <si>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</si>
  <si>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</si>
  <si>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</si>
  <si>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</si>
  <si>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</si>
  <si>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</si>
  <si>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</si>
  <si>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</si>
  <si>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</si>
  <si>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</si>
  <si>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</si>
  <si>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</si>
  <si>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</si>
  <si>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</si>
  <si>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</si>
  <si>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</si>
  <si>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</si>
  <si>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</si>
  <si>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</si>
  <si>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</si>
  <si>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</si>
  <si>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</si>
  <si>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</si>
  <si>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</si>
  <si>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</si>
  <si>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</si>
  <si>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</si>
  <si>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</si>
  <si>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</si>
  <si>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</si>
  <si>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</si>
  <si>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</si>
  <si>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</si>
  <si>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</si>
  <si>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</si>
  <si>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</si>
  <si>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</si>
  <si>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</si>
  <si>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</si>
  <si>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</si>
  <si>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</si>
  <si>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</si>
  <si>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</si>
  <si>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</si>
  <si>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</si>
  <si>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</si>
  <si>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</si>
  <si>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</si>
  <si>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</si>
  <si>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</si>
  <si>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</si>
  <si>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</si>
  <si>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</si>
  <si>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</si>
  <si>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</si>
  <si>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</si>
  <si>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</si>
  <si>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</si>
  <si>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</si>
  <si>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</si>
  <si>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</si>
  <si>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</si>
  <si>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</si>
  <si>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</si>
  <si>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</si>
  <si>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</si>
  <si>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</si>
  <si>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</si>
  <si>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</si>
  <si>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</si>
  <si>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</si>
  <si>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</si>
  <si>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</si>
  <si>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</si>
  <si>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</si>
  <si>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</si>
  <si>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</si>
  <si>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</si>
  <si>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</si>
  <si>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</si>
  <si>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</si>
  <si>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</si>
  <si>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</si>
  <si>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</si>
  <si>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</si>
  <si>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</si>
  <si>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</si>
  <si>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</si>
  <si>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</si>
  <si>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</si>
  <si>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</si>
  <si>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</si>
  <si>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</si>
  <si>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</si>
  <si>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</si>
  <si>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</si>
  <si>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</si>
  <si>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</si>
  <si>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</si>
  <si>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</si>
  <si>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</si>
  <si>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</si>
  <si>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</si>
  <si>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</si>
  <si>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</si>
  <si>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</si>
  <si>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</si>
  <si>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</si>
  <si>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</si>
  <si>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</si>
  <si>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</si>
  <si>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</si>
  <si>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</si>
  <si>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</si>
  <si>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</si>
  <si>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</si>
  <si>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</si>
  <si>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</si>
  <si>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</si>
  <si>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</si>
  <si>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</si>
  <si>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</si>
  <si>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</si>
  <si>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</si>
  <si>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</si>
  <si>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</si>
  <si>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</si>
  <si>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</si>
  <si>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</si>
  <si>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</si>
  <si>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</si>
  <si>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</si>
  <si>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</si>
  <si>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</si>
  <si>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</si>
  <si>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</si>
  <si>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</si>
  <si>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</si>
  <si>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</si>
  <si>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</si>
  <si>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</si>
  <si>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</si>
  <si>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</si>
  <si>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</si>
  <si>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</si>
  <si>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</si>
  <si>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</si>
  <si>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</si>
  <si>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</si>
  <si>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</si>
  <si>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</si>
  <si>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</si>
  <si>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</si>
  <si>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</si>
  <si>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</si>
  <si>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</si>
  <si>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</si>
  <si>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</si>
  <si>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</si>
  <si>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</si>
  <si>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</si>
  <si>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</si>
  <si>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</si>
  <si>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</si>
  <si>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</si>
  <si>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</si>
  <si>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</si>
  <si>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</si>
  <si>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</si>
  <si>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</si>
  <si>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</si>
  <si>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</si>
  <si>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</si>
  <si>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</si>
  <si>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</si>
  <si>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</si>
  <si>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</si>
  <si>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</si>
  <si>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</si>
  <si>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</si>
  <si>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</si>
  <si>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</si>
  <si>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</si>
  <si>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</si>
  <si>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</si>
  <si>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</si>
  <si>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</si>
  <si>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</si>
  <si>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</si>
  <si>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</si>
  <si>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</si>
  <si>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</si>
  <si>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</si>
  <si>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</si>
  <si>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</si>
  <si>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</si>
  <si>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</si>
  <si>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</si>
  <si>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</si>
  <si>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</si>
  <si>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</si>
  <si>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</si>
  <si>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</si>
  <si>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</si>
  <si>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</si>
  <si>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</si>
  <si>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</si>
  <si>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</si>
  <si>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</si>
  <si>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</si>
  <si>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</si>
  <si>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</si>
  <si>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</si>
  <si>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</si>
  <si>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</si>
  <si>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</si>
  <si>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</si>
  <si>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</si>
  <si>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</si>
  <si>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</si>
  <si>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</si>
  <si>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</si>
  <si>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</si>
  <si>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</si>
  <si>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</si>
  <si>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</si>
  <si>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</si>
  <si>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</si>
  <si>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</si>
  <si>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</si>
  <si>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</si>
  <si>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</si>
  <si>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</si>
  <si>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</si>
  <si>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</si>
  <si>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</si>
  <si>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</si>
  <si>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</si>
  <si>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</si>
  <si>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</si>
  <si>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</si>
  <si>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</si>
  <si>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</si>
  <si>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</si>
  <si>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</si>
  <si>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</si>
  <si>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</si>
  <si>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</si>
  <si>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</si>
  <si>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</si>
  <si>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</si>
  <si>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</si>
  <si>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</si>
  <si>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</si>
  <si>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</si>
  <si>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</si>
  <si>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</si>
  <si>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</si>
  <si>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</si>
  <si>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</si>
  <si>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</si>
  <si>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</si>
  <si>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</si>
  <si>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</si>
  <si>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</si>
  <si>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</si>
  <si>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</si>
  <si>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</si>
  <si>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</si>
  <si>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</si>
  <si>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</si>
  <si>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</si>
  <si>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</si>
  <si>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</si>
  <si>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</si>
  <si>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</si>
  <si>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</si>
  <si>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</si>
  <si>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</si>
  <si>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</si>
  <si>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</si>
  <si>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</si>
  <si>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</si>
  <si>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</si>
  <si>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</si>
  <si>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</si>
  <si>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</si>
  <si>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</si>
  <si>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</si>
  <si>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</si>
  <si>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</si>
  <si>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</si>
  <si>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</si>
  <si>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</si>
  <si>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</si>
  <si>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</si>
  <si>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</si>
  <si>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</si>
  <si>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</si>
  <si>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</si>
  <si>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</si>
  <si>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</si>
  <si>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</si>
  <si>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</si>
  <si>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</si>
  <si>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</si>
  <si>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</si>
  <si>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</si>
  <si>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</si>
  <si>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</si>
  <si>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</si>
  <si>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</si>
  <si>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</si>
  <si>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</si>
  <si>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</si>
  <si>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</si>
  <si>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</si>
  <si>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</si>
  <si>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</si>
  <si>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</si>
  <si>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</si>
  <si>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</si>
  <si>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</si>
  <si>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</si>
  <si>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</si>
  <si>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</si>
  <si>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</si>
  <si>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</si>
  <si>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</si>
  <si>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</si>
  <si>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</si>
  <si>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</si>
  <si>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</si>
  <si>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</si>
  <si>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</si>
  <si>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</si>
  <si>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</si>
  <si>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</si>
  <si>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</si>
  <si>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</si>
  <si>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</si>
  <si>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</si>
  <si>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</si>
  <si>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</si>
  <si>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</si>
  <si>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</si>
  <si>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</si>
  <si>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</si>
  <si>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</si>
  <si>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</si>
  <si>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</si>
  <si>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</si>
  <si>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</si>
  <si>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</si>
  <si>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</si>
  <si>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</si>
  <si>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</si>
  <si>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</si>
  <si>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</si>
  <si>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</si>
  <si>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</si>
  <si>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</si>
  <si>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</si>
  <si>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</si>
  <si>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</si>
  <si>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</si>
  <si>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</si>
  <si>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</si>
  <si>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</si>
  <si>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</si>
  <si>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</si>
  <si>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</si>
  <si>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</si>
  <si>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</si>
  <si>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</si>
  <si>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</si>
  <si>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</si>
  <si>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</si>
  <si>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</si>
  <si>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</si>
  <si>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</si>
  <si>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</si>
  <si>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</si>
  <si>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</si>
  <si>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</si>
  <si>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</si>
  <si>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</si>
  <si>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</si>
  <si>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</si>
  <si>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</si>
  <si>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</si>
  <si>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</si>
  <si>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</si>
  <si>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</si>
  <si>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</si>
  <si>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</si>
  <si>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</si>
  <si>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</si>
  <si>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</si>
  <si>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</si>
  <si>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</si>
  <si>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</si>
  <si>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</si>
  <si>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</si>
  <si>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</si>
  <si>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</si>
  <si>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</si>
  <si>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</si>
  <si>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</si>
  <si>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</si>
  <si>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</si>
  <si>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</si>
  <si>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</si>
  <si>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</si>
  <si>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</si>
  <si>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</si>
  <si>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</si>
  <si>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</si>
  <si>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</si>
  <si>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</si>
  <si>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</si>
  <si>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</si>
  <si>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</si>
  <si>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</si>
  <si>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</si>
  <si>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</si>
  <si>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</si>
  <si>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</si>
  <si>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</si>
  <si>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</si>
  <si>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</si>
  <si>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</si>
  <si>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</si>
  <si>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</si>
  <si>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</si>
  <si>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</si>
  <si>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</si>
  <si>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</si>
  <si>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</si>
  <si>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</si>
  <si>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</si>
  <si>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</si>
  <si>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</si>
  <si>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</si>
  <si>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</si>
  <si>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</si>
  <si>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</si>
  <si>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</si>
  <si>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</si>
  <si>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</si>
  <si>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</si>
  <si>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</si>
  <si>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</si>
  <si>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</si>
  <si>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</si>
  <si>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</si>
  <si>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</si>
  <si>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</si>
  <si>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</si>
  <si>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</si>
  <si>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</si>
  <si>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</si>
  <si>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</si>
  <si>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</si>
  <si>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</si>
  <si>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</si>
  <si>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</si>
  <si>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</si>
  <si>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</si>
  <si>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</si>
  <si>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</si>
  <si>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</si>
  <si>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</si>
  <si>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</si>
  <si>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</si>
  <si>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</si>
  <si>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</si>
  <si>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</si>
  <si>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</si>
  <si>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</si>
  <si>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</si>
  <si>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</si>
  <si>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</si>
  <si>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</si>
  <si>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</si>
  <si>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</si>
  <si>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</si>
  <si>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</si>
  <si>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</si>
  <si>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</si>
  <si>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</si>
  <si>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</si>
  <si>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</si>
  <si>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</si>
  <si>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</si>
  <si>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</si>
  <si>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</si>
  <si>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</si>
  <si>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</si>
  <si>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</si>
  <si>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</si>
  <si>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</si>
  <si>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</si>
  <si>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</si>
  <si>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</si>
  <si>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</si>
  <si>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</si>
  <si>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</si>
  <si>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</si>
  <si>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</si>
  <si>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</si>
  <si>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</si>
  <si>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</si>
  <si>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</si>
  <si>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</si>
  <si>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</si>
  <si>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</si>
  <si>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</si>
  <si>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</si>
  <si>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</si>
  <si>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</si>
  <si>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</si>
  <si>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</si>
  <si>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</si>
  <si>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</si>
  <si>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</si>
  <si>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</si>
  <si>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</si>
  <si>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</si>
  <si>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</si>
  <si>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</si>
  <si>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</si>
  <si>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</si>
  <si>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</si>
  <si>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</si>
  <si>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</si>
  <si>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</si>
  <si>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</si>
  <si>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</si>
  <si>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</si>
  <si>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</si>
  <si>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</si>
  <si>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</si>
  <si>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</si>
  <si>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</si>
  <si>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</si>
  <si>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</si>
  <si>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</si>
  <si>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</si>
  <si>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</si>
  <si>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</si>
  <si>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</si>
  <si>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</si>
  <si>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</si>
  <si>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</si>
  <si>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</si>
  <si>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</si>
  <si>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</si>
  <si>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</si>
  <si>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</si>
  <si>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</si>
  <si>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</si>
  <si>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</si>
  <si>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</si>
  <si>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</si>
  <si>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</si>
  <si>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</si>
  <si>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</si>
  <si>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</si>
  <si>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</si>
  <si>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</si>
  <si>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</si>
  <si>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</si>
  <si>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</si>
  <si>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</si>
  <si>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</si>
  <si>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</si>
  <si>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</si>
  <si>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</si>
  <si>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</si>
  <si>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</si>
  <si>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</si>
  <si>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</si>
  <si>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</si>
  <si>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</si>
  <si>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</si>
  <si>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</si>
  <si>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</si>
  <si>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</si>
  <si>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</si>
  <si>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</si>
  <si>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</si>
  <si>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</si>
  <si>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</si>
  <si>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</si>
  <si>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</si>
  <si>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</si>
  <si>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</si>
  <si>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</si>
  <si>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</si>
  <si>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</si>
  <si>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</si>
  <si>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</si>
  <si>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</si>
  <si>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</si>
  <si>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</si>
  <si>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</si>
  <si>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</si>
  <si>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</si>
  <si>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</si>
  <si>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</si>
  <si>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</si>
  <si>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</si>
  <si>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</si>
  <si>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</si>
  <si>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</si>
  <si>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</si>
  <si>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</si>
  <si>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</si>
  <si>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</si>
  <si>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</si>
  <si>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</si>
  <si>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</si>
  <si>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</si>
  <si>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</si>
  <si>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</si>
  <si>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</si>
  <si>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</si>
  <si>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</si>
  <si>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</si>
  <si>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</si>
  <si>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</si>
  <si>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</si>
  <si>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</si>
  <si>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</si>
  <si>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</si>
  <si>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</si>
  <si>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</si>
  <si>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</si>
  <si>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</si>
  <si>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</si>
  <si>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</si>
  <si>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</si>
  <si>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</si>
  <si>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</si>
  <si>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</si>
  <si>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</si>
  <si>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</si>
  <si>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</si>
  <si>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</si>
  <si>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</si>
  <si>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</si>
  <si>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</si>
  <si>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</si>
  <si>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</si>
  <si>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</si>
  <si>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</si>
  <si>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</si>
  <si>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</si>
  <si>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</si>
  <si>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</si>
  <si>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</si>
  <si>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</si>
  <si>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</si>
  <si>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</si>
  <si>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</si>
  <si>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</si>
  <si>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</si>
  <si>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</si>
  <si>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</si>
  <si>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</si>
  <si>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</si>
  <si>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</si>
  <si>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</si>
  <si>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</si>
  <si>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</si>
  <si>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</si>
  <si>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</si>
  <si>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</si>
  <si>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</si>
  <si>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</si>
  <si>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</si>
  <si>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</si>
  <si>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</si>
  <si>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</si>
  <si>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</si>
  <si>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</si>
  <si>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</si>
  <si>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</si>
  <si>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</si>
  <si>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</si>
  <si>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</si>
  <si>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</si>
  <si>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</si>
  <si>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</si>
  <si>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</si>
  <si>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</si>
  <si>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</si>
  <si>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</si>
  <si>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</si>
  <si>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</si>
  <si>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</si>
  <si>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</si>
  <si>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</si>
  <si>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</si>
  <si>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</si>
  <si>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</si>
  <si>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</si>
  <si>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</si>
  <si>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</si>
  <si>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</si>
  <si>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</si>
  <si>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</si>
  <si>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</si>
  <si>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</si>
  <si>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</si>
  <si>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</si>
  <si>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</si>
  <si>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</si>
  <si>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</si>
  <si>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</si>
  <si>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</si>
  <si>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</si>
  <si>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</si>
  <si>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</si>
  <si>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</si>
  <si>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</si>
  <si>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</si>
  <si>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</si>
  <si>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</si>
  <si>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</si>
  <si>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</si>
  <si>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</si>
  <si>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</si>
  <si>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</si>
  <si>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</si>
  <si>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</si>
  <si>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</si>
  <si>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</si>
  <si>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</si>
  <si>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</si>
  <si>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</si>
  <si>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</si>
  <si>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</si>
  <si>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</si>
  <si>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</si>
  <si>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</si>
  <si>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</si>
  <si>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</si>
  <si>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</si>
  <si>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</si>
  <si>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</si>
  <si>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</si>
  <si>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</si>
  <si>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</si>
  <si>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</si>
  <si>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</si>
  <si>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</si>
  <si>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</si>
  <si>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</si>
  <si>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</si>
  <si>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</si>
  <si>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</si>
  <si>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</si>
  <si>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</si>
  <si>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</si>
  <si>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</si>
  <si>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</si>
  <si>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</si>
  <si>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</si>
  <si>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</si>
  <si>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</si>
  <si>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</si>
  <si>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</si>
  <si>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</si>
  <si>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</si>
  <si>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</si>
  <si>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</si>
  <si>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</si>
  <si>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</si>
  <si>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</si>
  <si>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</si>
  <si>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</si>
  <si>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</si>
  <si>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</si>
  <si>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</si>
  <si>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</si>
  <si>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</si>
  <si>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</si>
  <si>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</si>
  <si>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</si>
  <si>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</si>
  <si>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</si>
  <si>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</si>
  <si>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</si>
  <si>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</si>
  <si>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</si>
  <si>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</si>
  <si>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</si>
  <si>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</si>
  <si>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</si>
  <si>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</si>
  <si>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</si>
  <si>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</si>
  <si>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</si>
  <si>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</si>
  <si>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</si>
  <si>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</si>
  <si>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</si>
  <si>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</si>
  <si>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</si>
  <si>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</si>
  <si>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</si>
  <si>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</si>
  <si>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</si>
  <si>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</si>
  <si>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</si>
  <si>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</si>
  <si>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</si>
  <si>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</si>
  <si>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</si>
  <si>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</si>
  <si>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</si>
  <si>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</si>
  <si>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</si>
  <si>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</si>
  <si>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</si>
  <si>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</si>
  <si>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</si>
  <si>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</si>
  <si>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</si>
  <si>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</si>
  <si>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</si>
  <si>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</si>
  <si>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</si>
  <si>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</si>
  <si>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</si>
  <si>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</si>
  <si>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</si>
  <si>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</si>
  <si>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</si>
  <si>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</si>
  <si>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</si>
  <si>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</si>
  <si>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</si>
  <si>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</si>
  <si>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</si>
  <si>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</si>
  <si>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</si>
  <si>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</si>
  <si>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</si>
  <si>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</si>
  <si>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</si>
  <si>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</si>
  <si>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</si>
  <si>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</si>
  <si>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</si>
  <si>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</si>
  <si>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</si>
  <si>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</si>
  <si>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</si>
  <si>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</si>
  <si>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</si>
  <si>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</si>
  <si>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</si>
  <si>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</si>
  <si>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</si>
  <si>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</si>
  <si>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</si>
  <si>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</si>
  <si>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</si>
  <si>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</si>
  <si>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</si>
  <si>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</si>
  <si>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</si>
  <si>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</si>
  <si>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</si>
  <si>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</si>
  <si>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</si>
  <si>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</si>
  <si>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</si>
  <si>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</si>
  <si>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</si>
  <si>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</si>
  <si>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</si>
  <si>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</si>
  <si>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</si>
  <si>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</si>
  <si>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</si>
  <si>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</si>
  <si>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</si>
  <si>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</si>
  <si>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</si>
  <si>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</si>
  <si>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</si>
  <si>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</si>
  <si>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</si>
  <si>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</si>
  <si>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</si>
  <si>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</si>
  <si>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</si>
  <si>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</si>
  <si>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</si>
  <si>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</si>
  <si>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</si>
  <si>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</si>
  <si>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</si>
  <si>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</si>
  <si>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</si>
  <si>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</si>
  <si>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</si>
  <si>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</si>
  <si>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</si>
  <si>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</si>
  <si>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</si>
  <si>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</si>
  <si>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</si>
  <si>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</si>
  <si>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</si>
  <si>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</si>
  <si>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</si>
  <si>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</si>
  <si>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</si>
  <si>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</si>
  <si>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</si>
  <si>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</si>
  <si>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</si>
  <si>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</si>
  <si>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</si>
  <si>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</si>
  <si>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</si>
  <si>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</si>
  <si>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</si>
  <si>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</si>
  <si>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</si>
  <si>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</si>
  <si>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</si>
  <si>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</si>
  <si>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</si>
  <si>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</si>
  <si>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</si>
  <si>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</si>
  <si>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</si>
  <si>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</si>
  <si>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</si>
  <si>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</si>
  <si>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</si>
  <si>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</si>
  <si>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</si>
  <si>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</si>
  <si>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</si>
  <si>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</si>
  <si>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</si>
  <si>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</si>
  <si>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</si>
  <si>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</si>
  <si>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</si>
  <si>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</si>
  <si>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</si>
  <si>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</si>
  <si>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</si>
  <si>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</si>
  <si>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</si>
  <si>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</si>
  <si>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</si>
  <si>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</si>
  <si>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</si>
  <si>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</si>
  <si>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</si>
  <si>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</si>
  <si>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</si>
  <si>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</si>
  <si>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</si>
  <si>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</si>
  <si>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</si>
  <si>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</si>
  <si>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</si>
  <si>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</si>
  <si>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</si>
  <si>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</si>
  <si>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</si>
  <si>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</si>
  <si>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</si>
  <si>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</si>
  <si>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</si>
  <si>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</si>
  <si>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</si>
  <si>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</si>
  <si>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</si>
  <si>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</si>
  <si>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</si>
  <si>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</si>
  <si>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</si>
  <si>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</si>
  <si>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</si>
  <si>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</si>
  <si>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</si>
  <si>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</si>
  <si>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</si>
  <si>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</si>
  <si>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</si>
  <si>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</si>
  <si>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</si>
  <si>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</si>
  <si>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</si>
  <si>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</si>
  <si>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</si>
  <si>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</si>
  <si>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</si>
  <si>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</si>
  <si>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</si>
  <si>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</si>
  <si>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</si>
  <si>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</si>
  <si>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</si>
  <si>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</si>
  <si>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</si>
  <si>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</si>
  <si>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</si>
  <si>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</si>
  <si>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</si>
  <si>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</si>
  <si>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</si>
  <si>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</si>
  <si>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</si>
  <si>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</si>
  <si>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</si>
  <si>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</si>
  <si>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</si>
  <si>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</si>
  <si>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</si>
  <si>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</si>
  <si>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</si>
  <si>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</si>
  <si>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</si>
  <si>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</si>
  <si>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</si>
  <si>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</si>
  <si>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</si>
  <si>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</si>
  <si>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</si>
  <si>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</si>
  <si>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</si>
  <si>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</si>
  <si>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</si>
  <si>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</si>
  <si>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</si>
  <si>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</si>
  <si>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</si>
  <si>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</si>
  <si>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</si>
  <si>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</si>
  <si>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</si>
  <si>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</si>
  <si>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</si>
  <si>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</si>
  <si>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</si>
  <si>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</si>
  <si>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</si>
  <si>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</si>
  <si>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</si>
  <si>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</si>
  <si>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</si>
  <si>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</si>
  <si>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</si>
  <si>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</si>
  <si>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</si>
  <si>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</si>
  <si>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</si>
  <si>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</si>
  <si>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</si>
  <si>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</si>
  <si>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</si>
  <si>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</si>
  <si>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</si>
  <si>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</si>
  <si>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</si>
  <si>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</si>
  <si>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</si>
  <si>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</si>
  <si>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</si>
  <si>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</si>
  <si>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</si>
  <si>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</si>
  <si>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</si>
  <si>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</si>
  <si>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</si>
  <si>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</si>
  <si>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</si>
  <si>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</si>
  <si>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</si>
  <si>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</si>
  <si>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</si>
  <si>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</si>
  <si>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</si>
  <si>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</si>
  <si>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</si>
  <si>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</si>
  <si>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</si>
  <si>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</si>
  <si>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</si>
  <si>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</si>
  <si>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</si>
  <si>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</si>
  <si>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</si>
  <si>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</si>
  <si>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</si>
  <si>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</si>
  <si>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</si>
  <si>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</si>
  <si>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</si>
  <si>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</si>
  <si>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</si>
  <si>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</si>
  <si>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</si>
  <si>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</si>
  <si>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</si>
  <si>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</si>
  <si>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</si>
  <si>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</si>
  <si>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</si>
  <si>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</si>
  <si>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</si>
  <si>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</si>
  <si>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</si>
  <si>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</si>
  <si>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</si>
  <si>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</si>
  <si>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</si>
  <si>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</si>
  <si>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</si>
  <si>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</si>
  <si>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</si>
  <si>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</si>
  <si>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</si>
  <si>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</si>
  <si>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</si>
  <si>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</si>
  <si>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</si>
  <si>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</si>
  <si>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</si>
  <si>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</si>
  <si>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</si>
  <si>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</si>
  <si>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</si>
  <si>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</si>
  <si>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</si>
  <si>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</si>
  <si>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</si>
  <si>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</si>
  <si>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</si>
  <si>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</si>
  <si>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</si>
  <si>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</si>
  <si>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</si>
  <si>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</si>
  <si>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</si>
  <si>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</si>
  <si>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</si>
  <si>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</si>
  <si>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</si>
  <si>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</si>
  <si>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</si>
  <si>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</si>
  <si>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</si>
  <si>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</si>
  <si>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</si>
  <si>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</si>
  <si>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</si>
  <si>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</si>
  <si>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</si>
  <si>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</si>
  <si>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</si>
  <si>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</si>
  <si>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</si>
  <si>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</si>
  <si>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</si>
  <si>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</si>
  <si>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</si>
  <si>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</si>
  <si>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</si>
  <si>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</si>
  <si>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</si>
  <si>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</si>
  <si>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</si>
  <si>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</si>
  <si>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</si>
  <si>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</si>
  <si>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</si>
  <si>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</si>
  <si>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</si>
  <si>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</si>
  <si>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</si>
  <si>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</si>
  <si>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</si>
  <si>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</si>
  <si>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</si>
  <si>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</si>
  <si>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</si>
  <si>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</si>
  <si>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</si>
  <si>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</si>
  <si>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</si>
  <si>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</si>
  <si>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</si>
  <si>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</si>
  <si>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</si>
  <si>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</si>
  <si>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</si>
  <si>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</si>
  <si>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</si>
  <si>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</si>
  <si>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</si>
  <si>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</si>
  <si>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</si>
  <si>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</si>
  <si>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</si>
  <si>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</si>
  <si>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</si>
  <si>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</si>
  <si>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</si>
  <si>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</si>
  <si>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</si>
  <si>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</si>
  <si>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</si>
  <si>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</si>
  <si>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</si>
  <si>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</si>
  <si>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</si>
  <si>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</si>
  <si>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</si>
  <si>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</si>
  <si>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</si>
  <si>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</si>
  <si>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</si>
  <si>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</si>
  <si>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</si>
  <si>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</si>
  <si>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</si>
  <si>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</si>
  <si>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</si>
  <si>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</si>
  <si>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</si>
  <si>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</si>
  <si>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</si>
  <si>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</si>
  <si>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</si>
  <si>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</si>
  <si>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</si>
  <si>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</si>
  <si>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</si>
  <si>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</si>
  <si>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</si>
  <si>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</si>
  <si>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</si>
  <si>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</si>
  <si>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</si>
  <si>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</si>
  <si>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</si>
  <si>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</si>
  <si>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</si>
  <si>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</si>
  <si>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</si>
  <si>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</si>
  <si>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</si>
  <si>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</si>
  <si>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</si>
  <si>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</si>
  <si>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</si>
  <si>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</si>
  <si>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</si>
  <si>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</si>
  <si>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</si>
  <si>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</si>
  <si>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</si>
  <si>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</si>
  <si>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</si>
  <si>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</si>
  <si>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</si>
  <si>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</si>
  <si>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</si>
  <si>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</si>
  <si>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</si>
  <si>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</si>
  <si>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</si>
  <si>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</si>
  <si>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</si>
  <si>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</si>
  <si>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</si>
  <si>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</si>
  <si>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</si>
  <si>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</si>
  <si>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</si>
  <si>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</si>
  <si>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</si>
  <si>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</si>
  <si>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</si>
  <si>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</si>
  <si>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</si>
  <si>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</si>
  <si>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</si>
  <si>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</si>
  <si>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</si>
  <si>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</si>
  <si>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</si>
  <si>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</si>
  <si>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</si>
  <si>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</si>
  <si>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</si>
  <si>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</si>
  <si>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</si>
  <si>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</si>
  <si>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</si>
  <si>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</si>
  <si>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</si>
  <si>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</si>
  <si>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</si>
  <si>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</si>
  <si>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</si>
  <si>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</si>
  <si>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</si>
  <si>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</si>
  <si>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</si>
  <si>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</si>
  <si>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</si>
  <si>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</si>
  <si>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</si>
  <si>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</si>
  <si>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</si>
  <si>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</si>
  <si>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</si>
  <si>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</si>
  <si>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</si>
  <si>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</si>
  <si>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</si>
  <si>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</si>
  <si>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</si>
  <si>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</si>
  <si>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</si>
  <si>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</si>
  <si>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</si>
  <si>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</si>
  <si>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</si>
  <si>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</si>
  <si>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</si>
  <si>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</si>
  <si>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</si>
  <si>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</si>
  <si>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</si>
  <si>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</si>
  <si>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</si>
  <si>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</si>
  <si>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</si>
  <si>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</si>
  <si>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</si>
  <si>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</si>
  <si>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</si>
  <si>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</si>
  <si>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</si>
  <si>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</si>
  <si>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</si>
  <si>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</si>
  <si>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</si>
  <si>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</si>
  <si>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</si>
  <si>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</si>
  <si>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</si>
  <si>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</si>
  <si>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</si>
  <si>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</si>
  <si>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</si>
  <si>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</si>
  <si>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</si>
  <si>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</si>
  <si>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</si>
  <si>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</si>
  <si>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</si>
  <si>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</si>
  <si>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</si>
  <si>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</si>
  <si>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</si>
  <si>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</si>
  <si>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</si>
  <si>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</si>
  <si>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</si>
  <si>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</si>
  <si>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</si>
  <si>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</si>
  <si>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</si>
  <si>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</si>
  <si>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</si>
  <si>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</si>
  <si>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</si>
  <si>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</si>
  <si>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</si>
  <si>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</si>
  <si>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</si>
  <si>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</si>
  <si>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</si>
  <si>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</si>
  <si>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</si>
  <si>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</si>
  <si>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</si>
  <si>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</si>
  <si>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</si>
  <si>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</si>
  <si>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</si>
  <si>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</si>
  <si>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</si>
  <si>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</si>
  <si>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</si>
  <si>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</si>
  <si>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</si>
  <si>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</si>
  <si>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</si>
  <si>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</si>
  <si>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</si>
  <si>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</si>
  <si>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</si>
  <si>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</si>
  <si>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</si>
  <si>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</si>
  <si>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</si>
  <si>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</si>
  <si>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</si>
  <si>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</si>
  <si>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</si>
  <si>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</si>
  <si>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</si>
  <si>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</si>
  <si>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</si>
  <si>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</si>
  <si>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</si>
  <si>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</si>
  <si>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</si>
  <si>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</si>
  <si>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</si>
  <si>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</si>
  <si>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</si>
  <si>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</si>
  <si>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</si>
  <si>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</si>
  <si>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</si>
  <si>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</si>
  <si>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</si>
  <si>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</si>
  <si>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</si>
  <si>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</si>
  <si>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</si>
  <si>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</si>
  <si>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</si>
  <si>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</si>
  <si>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</si>
  <si>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</si>
  <si>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</si>
  <si>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</si>
  <si>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</si>
  <si>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</si>
  <si>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</si>
  <si>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</si>
  <si>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</si>
  <si>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</si>
  <si>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</si>
  <si>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</si>
  <si>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</si>
  <si>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</si>
  <si>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</si>
  <si>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</si>
  <si>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</si>
  <si>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</si>
  <si>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</si>
  <si>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</si>
  <si>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</si>
  <si>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</si>
  <si>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</si>
  <si>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</si>
  <si>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</si>
  <si>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</si>
  <si>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</si>
  <si>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</si>
  <si>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</si>
  <si>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</si>
  <si>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</si>
  <si>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</si>
  <si>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</si>
  <si>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</si>
  <si>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</si>
  <si>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</si>
  <si>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</si>
  <si>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</si>
  <si>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</si>
  <si>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</si>
  <si>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</si>
  <si>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</si>
  <si>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</si>
  <si>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</si>
  <si>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</si>
  <si>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</si>
  <si>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</si>
  <si>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</si>
  <si>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</si>
  <si>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</si>
  <si>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</si>
  <si>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</si>
  <si>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</si>
  <si>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</si>
  <si>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</si>
  <si>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</si>
  <si>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</si>
  <si>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</si>
  <si>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</si>
  <si>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</si>
  <si>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</si>
  <si>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</si>
  <si>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</si>
  <si>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</si>
  <si>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</si>
  <si>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</si>
  <si>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</si>
  <si>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</si>
  <si>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</si>
  <si>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</si>
  <si>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</si>
  <si>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</si>
  <si>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</si>
  <si>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</si>
  <si>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</si>
  <si>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</si>
  <si>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</si>
  <si>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</si>
  <si>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</si>
  <si>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</si>
  <si>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</si>
  <si>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</si>
  <si>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</si>
  <si>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</si>
  <si>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</si>
  <si>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</si>
  <si>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</si>
  <si>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</si>
  <si>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</si>
  <si>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</si>
  <si>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</si>
  <si>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</si>
  <si>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</si>
  <si>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</si>
  <si>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</si>
  <si>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</si>
  <si>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</si>
  <si>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</si>
  <si>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</si>
  <si>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</si>
  <si>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</si>
  <si>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</si>
  <si>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</si>
  <si>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</si>
  <si>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</si>
  <si>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</si>
  <si>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</si>
  <si>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</si>
  <si>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</si>
  <si>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</si>
  <si>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</si>
  <si>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</si>
  <si>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</si>
  <si>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</si>
  <si>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</si>
  <si>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</si>
  <si>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</si>
  <si>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</si>
  <si>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</si>
  <si>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</si>
  <si>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</si>
  <si>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</si>
  <si>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</si>
  <si>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</si>
  <si>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</si>
  <si>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</si>
  <si>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</si>
  <si>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</si>
  <si>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</si>
  <si>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</si>
  <si>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</si>
  <si>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</si>
  <si>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</si>
  <si>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</si>
  <si>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</si>
  <si>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</si>
  <si>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</si>
  <si>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</si>
  <si>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</si>
  <si>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</si>
  <si>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</si>
  <si>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</si>
  <si>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</si>
  <si>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</si>
  <si>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</si>
  <si>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</si>
  <si>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</si>
  <si>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</si>
  <si>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</si>
  <si>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</si>
  <si>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</si>
  <si>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</si>
  <si>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</si>
  <si>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</si>
  <si>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</si>
  <si>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</si>
  <si>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</si>
  <si>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</si>
  <si>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</si>
  <si>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</si>
  <si>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</si>
  <si>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</si>
  <si>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</si>
  <si>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</si>
  <si>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</si>
  <si>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</si>
  <si>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</si>
  <si>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</si>
  <si>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</si>
  <si>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</si>
  <si>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</si>
  <si>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</si>
  <si>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</si>
  <si>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</si>
  <si>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</si>
  <si>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</si>
  <si>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</si>
  <si>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</si>
  <si>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</si>
  <si>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</si>
  <si>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</si>
  <si>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</si>
  <si>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</si>
  <si>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</si>
  <si>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</si>
  <si>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</si>
  <si>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</si>
  <si>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</si>
  <si>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</si>
  <si>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</si>
  <si>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</si>
  <si>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</si>
  <si>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</si>
  <si>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</si>
  <si>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</si>
  <si>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</si>
  <si>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</si>
  <si>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</si>
  <si>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</si>
  <si>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</si>
  <si>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</si>
  <si>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</si>
  <si>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</si>
  <si>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</si>
  <si>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</si>
  <si>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</si>
  <si>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</si>
  <si>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</si>
  <si>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</si>
  <si>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</si>
  <si>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</si>
  <si>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</si>
  <si>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</si>
  <si>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</si>
  <si>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</si>
  <si>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</si>
  <si>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</si>
  <si>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</si>
  <si>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</si>
  <si>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</si>
  <si>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</si>
  <si>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</si>
  <si>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</si>
  <si>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</si>
  <si>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</si>
  <si>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</si>
  <si>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</si>
  <si>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</si>
  <si>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</si>
  <si>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</si>
  <si>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</si>
  <si>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</si>
  <si>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</si>
  <si>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</si>
  <si>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</si>
  <si>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</si>
  <si>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</si>
  <si>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</si>
  <si>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</si>
  <si>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</si>
  <si>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</si>
  <si>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</si>
  <si>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</si>
  <si>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</si>
  <si>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</si>
  <si>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</si>
  <si>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</si>
  <si>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</si>
  <si>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</si>
  <si>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</si>
  <si>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</si>
  <si>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</si>
  <si>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</si>
  <si>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</si>
  <si>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</si>
  <si>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</si>
  <si>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</si>
  <si>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</si>
  <si>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</si>
  <si>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</si>
  <si>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</si>
  <si>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</si>
  <si>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</si>
  <si>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</si>
  <si>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</si>
  <si>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</si>
  <si>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</si>
  <si>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</si>
  <si>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</si>
  <si>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</si>
  <si>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</si>
  <si>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</si>
  <si>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</si>
  <si>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</si>
  <si>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</si>
  <si>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</si>
  <si>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</si>
  <si>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</si>
  <si>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</si>
  <si>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</si>
  <si>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</si>
  <si>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</si>
  <si>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</si>
  <si>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</si>
  <si>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</si>
  <si>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</si>
  <si>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</si>
  <si>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</si>
  <si>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</si>
  <si>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</si>
  <si>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</si>
  <si>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</si>
  <si>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</si>
  <si>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</si>
  <si>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</si>
  <si>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</si>
  <si>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</si>
  <si>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</si>
  <si>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</si>
  <si>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</si>
  <si>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</si>
  <si>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</si>
  <si>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</si>
  <si>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</si>
  <si>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</si>
  <si>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</si>
  <si>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</si>
  <si>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</si>
  <si>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</si>
  <si>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</si>
  <si>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</si>
  <si>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</si>
  <si>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</si>
  <si>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</si>
  <si>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</si>
  <si>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</si>
  <si>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</si>
  <si>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</si>
  <si>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</si>
  <si>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</si>
  <si>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</si>
  <si>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</si>
  <si>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</si>
  <si>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</si>
  <si>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</si>
  <si>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</si>
  <si>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</si>
  <si>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</si>
  <si>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</si>
  <si>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</si>
  <si>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</si>
  <si>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</si>
  <si>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</si>
  <si>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</si>
  <si>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</si>
  <si>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</si>
  <si>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</si>
  <si>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</si>
  <si>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</si>
  <si>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</si>
  <si>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</si>
  <si>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</si>
  <si>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</si>
  <si>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</si>
  <si>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</si>
  <si>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</si>
  <si>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</si>
  <si>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</si>
  <si>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</si>
  <si>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</si>
  <si>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</si>
  <si>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</si>
  <si>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</si>
  <si>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</si>
  <si>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</si>
  <si>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</si>
  <si>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</si>
  <si>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</si>
  <si>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</si>
  <si>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</si>
  <si>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</si>
  <si>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</si>
  <si>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</si>
  <si>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</si>
  <si>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</si>
  <si>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</si>
  <si>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</si>
  <si>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</si>
  <si>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</si>
  <si>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</si>
  <si>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</si>
  <si>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</si>
  <si>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</si>
  <si>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</si>
  <si>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</si>
  <si>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</si>
  <si>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</si>
  <si>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</si>
  <si>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</si>
  <si>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</si>
  <si>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</si>
  <si>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</si>
  <si>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</si>
  <si>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</si>
  <si>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</si>
  <si>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</si>
  <si>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</si>
  <si>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</si>
  <si>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</si>
  <si>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</si>
  <si>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</si>
  <si>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</si>
  <si>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</si>
  <si>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</si>
  <si>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</si>
  <si>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</si>
  <si>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</si>
  <si>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</si>
  <si>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</si>
  <si>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</si>
  <si>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</si>
  <si>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</si>
  <si>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</si>
  <si>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</si>
  <si>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</si>
  <si>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</si>
  <si>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</si>
  <si>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</si>
  <si>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</si>
  <si>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</si>
  <si>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</si>
  <si>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</si>
  <si>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</si>
  <si>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</si>
  <si>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</si>
  <si>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</si>
  <si>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</si>
  <si>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</si>
  <si>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</si>
  <si>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</si>
  <si>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</si>
  <si>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</si>
  <si>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</si>
  <si>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</si>
  <si>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</si>
  <si>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</si>
  <si>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</si>
  <si>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</si>
  <si>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</si>
  <si>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</si>
  <si>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</si>
  <si>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</si>
  <si>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</si>
  <si>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</si>
  <si>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</si>
  <si>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</si>
  <si>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</si>
  <si>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</si>
  <si>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</si>
  <si>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</si>
  <si>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</si>
  <si>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</si>
  <si>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</si>
  <si>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</si>
  <si>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</si>
  <si>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</si>
  <si>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</si>
  <si>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</si>
  <si>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</si>
  <si>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</si>
  <si>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</si>
  <si>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</si>
  <si>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</si>
  <si>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</si>
  <si>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</si>
  <si>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</si>
  <si>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</si>
  <si>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</si>
  <si>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</si>
  <si>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</si>
  <si>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</si>
  <si>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</si>
  <si>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</si>
  <si>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</si>
  <si>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</si>
  <si>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</si>
  <si>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</si>
  <si>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</si>
  <si>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</si>
  <si>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</si>
  <si>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</si>
  <si>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</si>
  <si>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</si>
  <si>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</si>
  <si>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</si>
  <si>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</si>
  <si>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</si>
  <si>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</si>
  <si>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</si>
  <si>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</si>
  <si>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</si>
  <si>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</si>
  <si>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</si>
  <si>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</si>
  <si>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</si>
  <si>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</si>
  <si>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</si>
  <si>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</si>
  <si>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</si>
  <si>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</si>
  <si>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</si>
  <si>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</si>
  <si>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</si>
  <si>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</si>
  <si>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</si>
  <si>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</si>
  <si>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</si>
  <si>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</si>
  <si>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</si>
  <si>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</si>
  <si>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</si>
  <si>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</si>
  <si>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</si>
  <si>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</si>
  <si>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</si>
  <si>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</si>
  <si>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</si>
  <si>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</si>
  <si>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</si>
  <si>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</si>
  <si>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</si>
  <si>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</si>
  <si>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</si>
  <si>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</si>
  <si>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</si>
  <si>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</si>
  <si>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</si>
  <si>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</si>
  <si>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</si>
  <si>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</si>
  <si>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</si>
  <si>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</si>
  <si>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</si>
  <si>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</si>
  <si>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</si>
  <si>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</si>
  <si>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</si>
  <si>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</si>
  <si>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</si>
  <si>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</si>
  <si>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</si>
  <si>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</si>
  <si>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</si>
  <si>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</si>
  <si>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</si>
  <si>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</si>
  <si>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</si>
  <si>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</si>
  <si>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</si>
  <si>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</si>
  <si>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</si>
  <si>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</si>
  <si>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</si>
  <si>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</si>
  <si>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</si>
  <si>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</si>
  <si>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</si>
  <si>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</si>
  <si>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</si>
  <si>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</si>
  <si>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</si>
  <si>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</si>
  <si>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</si>
  <si>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</si>
  <si>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</si>
  <si>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</si>
  <si>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</si>
  <si>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</si>
  <si>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</si>
  <si>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</si>
  <si>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</si>
  <si>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</si>
  <si>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</si>
  <si>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</si>
  <si>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</si>
  <si>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</si>
  <si>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</si>
  <si>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</si>
  <si>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</si>
  <si>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</si>
  <si>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</si>
  <si>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</si>
  <si>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</si>
  <si>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</si>
  <si>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</si>
  <si>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</si>
  <si>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</si>
  <si>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</si>
  <si>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</si>
  <si>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</si>
  <si>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</si>
  <si>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</si>
  <si>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</si>
  <si>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</si>
  <si>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</si>
  <si>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</si>
  <si>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</si>
  <si>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</si>
  <si>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</si>
  <si>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</si>
  <si>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</si>
  <si>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</si>
  <si>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</si>
  <si>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</si>
  <si>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</si>
  <si>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</si>
  <si>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</si>
  <si>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</si>
  <si>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</si>
  <si>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</si>
  <si>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</si>
  <si>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</si>
  <si>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</si>
  <si>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</si>
  <si>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</si>
  <si>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</si>
  <si>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</si>
  <si>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</si>
  <si>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</si>
  <si>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</si>
  <si>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</si>
  <si>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</si>
  <si>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</si>
  <si>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</si>
  <si>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</si>
  <si>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</si>
  <si>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</si>
  <si>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</si>
  <si>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</si>
  <si>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</si>
  <si>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</si>
  <si>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</si>
  <si>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</si>
  <si>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</si>
  <si>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</si>
  <si>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</si>
  <si>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</si>
  <si>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</si>
  <si>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</si>
  <si>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</si>
  <si>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</si>
  <si>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</si>
  <si>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</si>
  <si>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</si>
  <si>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</si>
  <si>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</si>
  <si>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</si>
  <si>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</si>
  <si>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</si>
  <si>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</si>
  <si>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</si>
  <si>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</si>
  <si>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</si>
  <si>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</si>
  <si>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</si>
  <si>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</si>
  <si>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</si>
  <si>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</si>
  <si>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</si>
  <si>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</si>
  <si>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</si>
  <si>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</si>
  <si>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</si>
  <si>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</si>
  <si>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</si>
  <si>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</si>
  <si>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</si>
  <si>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</si>
  <si>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</si>
  <si>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</si>
  <si>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</si>
  <si>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</si>
  <si>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</si>
  <si>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</si>
  <si>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</si>
  <si>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</si>
  <si>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</si>
  <si>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</si>
  <si>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</si>
  <si>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</si>
  <si>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</si>
  <si>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</si>
  <si>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</si>
  <si>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</si>
  <si>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</si>
  <si>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</si>
  <si>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</si>
  <si>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</si>
  <si>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</si>
  <si>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</si>
  <si>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</si>
  <si>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</si>
  <si>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</si>
  <si>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</si>
  <si>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</si>
  <si>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</si>
  <si>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</si>
  <si>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</si>
  <si>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</si>
  <si>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</si>
  <si>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</si>
  <si>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</si>
  <si>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</si>
  <si>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</si>
  <si>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</si>
  <si>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</si>
  <si>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</si>
  <si>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</si>
  <si>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</si>
  <si>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</si>
  <si>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</si>
  <si>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</si>
  <si>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</si>
  <si>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</si>
  <si>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</si>
  <si>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</si>
  <si>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</si>
  <si>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</si>
  <si>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</si>
  <si>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</si>
  <si>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</si>
  <si>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</si>
  <si>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</si>
  <si>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</si>
  <si>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</si>
  <si>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</si>
  <si>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</si>
  <si>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</si>
  <si>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</si>
  <si>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</si>
  <si>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</si>
  <si>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</si>
  <si>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</si>
  <si>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</si>
  <si>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</si>
  <si>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</si>
  <si>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</si>
  <si>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</si>
  <si>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</si>
  <si>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</si>
  <si>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</si>
  <si>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</si>
  <si>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</si>
  <si>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</si>
  <si>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</si>
  <si>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</si>
  <si>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</si>
  <si>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</si>
  <si>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</si>
  <si>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</si>
  <si>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</si>
  <si>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</si>
  <si>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</si>
  <si>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</si>
  <si>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</si>
  <si>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</si>
  <si>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</si>
  <si>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</si>
  <si>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</si>
  <si>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</si>
  <si>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</si>
  <si>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</si>
  <si>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</si>
  <si>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</si>
  <si>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</si>
  <si>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</si>
  <si>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</si>
  <si>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</si>
  <si>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</si>
  <si>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</si>
  <si>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</si>
  <si>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</si>
  <si>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</si>
  <si>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</si>
  <si>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</si>
  <si>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</si>
  <si>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</si>
  <si>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</si>
  <si>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</si>
  <si>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</si>
  <si>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</si>
  <si>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</si>
  <si>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</si>
  <si>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</si>
  <si>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</si>
  <si>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</si>
  <si>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</si>
  <si>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</si>
  <si>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</si>
  <si>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</si>
  <si>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</si>
  <si>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</si>
  <si>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</si>
  <si>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</si>
  <si>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</si>
  <si>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</si>
  <si>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</si>
  <si>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</si>
  <si>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</si>
  <si>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</si>
  <si>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</si>
  <si>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</si>
  <si>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</si>
  <si>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</si>
  <si>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</si>
  <si>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</si>
  <si>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</si>
  <si>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</si>
  <si>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</si>
  <si>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</si>
  <si>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</si>
  <si>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</si>
  <si>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</si>
  <si>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</si>
  <si>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</si>
  <si>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</si>
  <si>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</si>
  <si>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</si>
  <si>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</si>
  <si>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</si>
  <si>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</si>
  <si>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</si>
  <si>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</si>
  <si>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</si>
  <si>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</si>
  <si>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</si>
  <si>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</si>
  <si>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</si>
  <si>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</si>
  <si>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</si>
  <si>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</si>
  <si>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</si>
  <si>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</si>
  <si>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</si>
  <si>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</si>
  <si>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</si>
  <si>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</si>
  <si>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</si>
  <si>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</si>
  <si>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</si>
  <si>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</si>
  <si>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</si>
  <si>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</si>
  <si>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</si>
  <si>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</si>
  <si>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</si>
  <si>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</si>
  <si>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</si>
  <si>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</si>
  <si>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</si>
  <si>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</si>
  <si>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</si>
  <si>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</si>
  <si>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</si>
  <si>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</si>
  <si>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</si>
  <si>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</si>
  <si>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</si>
  <si>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</si>
  <si>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</si>
  <si>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</si>
  <si>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</si>
  <si>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</si>
  <si>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</si>
  <si>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</si>
  <si>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</si>
  <si>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</si>
  <si>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</si>
  <si>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</si>
  <si>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</si>
  <si>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</si>
  <si>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</si>
  <si>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</si>
  <si>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</si>
  <si>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</si>
  <si>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</si>
  <si>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</si>
  <si>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</si>
  <si>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</si>
  <si>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</si>
  <si>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</si>
  <si>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</si>
  <si>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</si>
  <si>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</si>
  <si>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</si>
  <si>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</si>
  <si>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</si>
  <si>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</si>
  <si>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</si>
  <si>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</si>
  <si>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</si>
  <si>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</si>
  <si>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</si>
  <si>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</si>
  <si>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</si>
  <si>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</si>
  <si>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</si>
  <si>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</si>
  <si>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</si>
  <si>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</si>
  <si>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</si>
  <si>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</si>
  <si>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</si>
  <si>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</si>
  <si>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</si>
  <si>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</si>
  <si>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</si>
  <si>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</si>
  <si>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</si>
  <si>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</si>
  <si>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</si>
  <si>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</si>
  <si>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</si>
  <si>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</si>
  <si>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</si>
  <si>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</si>
  <si>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</si>
  <si>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</si>
  <si>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</si>
  <si>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</si>
  <si>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</si>
  <si>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</si>
  <si>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</si>
  <si>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</si>
  <si>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</si>
  <si>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</si>
  <si>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</si>
  <si>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</si>
  <si>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</si>
  <si>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</si>
  <si>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</si>
  <si>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</si>
  <si>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</si>
  <si>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</si>
  <si>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</si>
  <si>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</si>
  <si>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</si>
  <si>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</si>
  <si>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</si>
  <si>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</si>
  <si>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</si>
  <si>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</si>
  <si>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</si>
  <si>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</si>
  <si>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</si>
  <si>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</si>
  <si>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</si>
  <si>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</si>
  <si>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</si>
  <si>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</si>
  <si>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</si>
  <si>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</si>
  <si>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</si>
  <si>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</si>
  <si>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</si>
  <si>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</si>
  <si>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</si>
  <si>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</si>
  <si>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</si>
  <si>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</si>
  <si>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</si>
  <si>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</si>
  <si>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</si>
  <si>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</si>
  <si>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</si>
  <si>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</si>
  <si>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</si>
  <si>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</si>
  <si>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</si>
  <si>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</si>
  <si>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</si>
  <si>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</si>
  <si>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</si>
  <si>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</si>
  <si>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</si>
  <si>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</si>
  <si>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</si>
  <si>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</si>
  <si>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</si>
  <si>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</si>
  <si>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</si>
  <si>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</si>
  <si>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</si>
  <si>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</si>
  <si>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</si>
  <si>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</si>
  <si>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</si>
  <si>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</si>
  <si>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</si>
  <si>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</si>
  <si>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</si>
  <si>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</si>
  <si>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</si>
  <si>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</si>
  <si>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</si>
  <si>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</si>
  <si>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</si>
  <si>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</si>
  <si>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</si>
  <si>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</si>
  <si>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</si>
  <si>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</si>
  <si>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</si>
  <si>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</si>
  <si>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</si>
  <si>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</si>
  <si>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</si>
  <si>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</si>
  <si>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</si>
  <si>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</si>
  <si>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</si>
  <si>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</si>
  <si>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</si>
  <si>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</si>
  <si>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</si>
  <si>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</si>
  <si>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</si>
  <si>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</si>
  <si>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</si>
  <si>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</si>
  <si>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</si>
  <si>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</si>
  <si>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</si>
  <si>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</si>
  <si>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</si>
  <si>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</si>
  <si>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</si>
  <si>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</si>
  <si>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</si>
  <si>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</si>
  <si>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</si>
  <si>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</si>
  <si>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</si>
  <si>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</si>
  <si>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</si>
  <si>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</si>
  <si>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</si>
  <si>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</si>
  <si>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</si>
  <si>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</si>
  <si>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</si>
  <si>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</si>
  <si>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</si>
  <si>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</si>
  <si>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</si>
  <si>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</si>
  <si>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</si>
  <si>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</si>
  <si>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</si>
  <si>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</si>
  <si>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</si>
  <si>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</si>
  <si>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</si>
  <si>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</si>
  <si>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</si>
  <si>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</si>
  <si>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</si>
  <si>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</si>
  <si>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</si>
  <si>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</si>
  <si>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</si>
  <si>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</si>
  <si>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</si>
  <si>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</si>
  <si>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</si>
  <si>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</si>
  <si>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</si>
  <si>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</si>
  <si>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</si>
  <si>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</si>
  <si>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</si>
  <si>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</si>
  <si>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</si>
  <si>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</si>
  <si>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</si>
  <si>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</si>
  <si>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</si>
  <si>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</si>
  <si>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</si>
  <si>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</si>
  <si>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</si>
  <si>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</si>
  <si>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</si>
  <si>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</si>
  <si>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</si>
  <si>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</si>
  <si>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</si>
  <si>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</si>
  <si>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</si>
  <si>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</si>
  <si>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</si>
  <si>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</si>
  <si>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</si>
  <si>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</si>
  <si>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</si>
  <si>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</si>
  <si>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</si>
  <si>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</si>
  <si>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</si>
  <si>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</si>
  <si>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</si>
  <si>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</si>
  <si>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</si>
  <si>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</si>
  <si>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</si>
  <si>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</si>
  <si>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</si>
  <si>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</si>
  <si>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</si>
  <si>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</si>
  <si>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</si>
  <si>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</si>
  <si>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</si>
  <si>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</si>
  <si>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</si>
  <si>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</si>
  <si>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</si>
  <si>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</si>
  <si>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</si>
  <si>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</si>
  <si>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</si>
  <si>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</si>
  <si>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</si>
  <si>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</si>
  <si>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</si>
  <si>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</si>
  <si>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</si>
  <si>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</si>
  <si>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</si>
  <si>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</si>
  <si>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</si>
  <si>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</si>
  <si>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</si>
  <si>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</si>
  <si>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</si>
  <si>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</si>
  <si>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</si>
  <si>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</si>
  <si>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</si>
  <si>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</si>
  <si>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</si>
  <si>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</si>
  <si>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</si>
  <si>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</si>
  <si>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</si>
  <si>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</si>
  <si>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</si>
  <si>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</si>
  <si>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</si>
  <si>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</si>
  <si>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</si>
  <si>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</si>
  <si>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</si>
  <si>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</si>
  <si>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</si>
  <si>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</si>
  <si>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</si>
  <si>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</si>
  <si>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</si>
  <si>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</si>
  <si>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</si>
  <si>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</si>
  <si>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</si>
  <si>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</si>
  <si>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</si>
  <si>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</si>
  <si>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</si>
  <si>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</si>
  <si>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</si>
  <si>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</si>
  <si>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</si>
  <si>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</si>
  <si>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</si>
  <si>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</si>
  <si>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</si>
  <si>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</si>
  <si>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</si>
  <si>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</si>
  <si>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</si>
  <si>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</si>
  <si>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</si>
  <si>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</si>
  <si>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</si>
  <si>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</si>
  <si>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</si>
  <si>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</si>
  <si>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</si>
  <si>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</si>
  <si>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</si>
  <si>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</si>
  <si>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</si>
  <si>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</si>
  <si>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</si>
  <si>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</si>
  <si>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</si>
  <si>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</si>
  <si>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</si>
  <si>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</si>
  <si>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</si>
  <si>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</si>
  <si>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</si>
  <si>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</si>
  <si>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</si>
  <si>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</si>
  <si>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</si>
  <si>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</si>
  <si>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</si>
  <si>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</si>
  <si>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</si>
  <si>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</si>
  <si>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</si>
  <si>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</si>
  <si>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</si>
  <si>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</si>
  <si>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</si>
  <si>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</si>
  <si>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</si>
  <si>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</si>
  <si>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</si>
  <si>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</si>
  <si>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</si>
  <si>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</si>
  <si>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</si>
  <si>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</si>
  <si>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</si>
  <si>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</si>
  <si>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</si>
  <si>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</si>
  <si>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</si>
  <si>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</si>
  <si>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</si>
  <si>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</si>
  <si>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</si>
  <si>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</si>
  <si>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</si>
  <si>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</si>
  <si>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</si>
  <si>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</si>
  <si>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</si>
  <si>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</si>
  <si>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</si>
  <si>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</si>
  <si>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</si>
  <si>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</si>
  <si>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</si>
  <si>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</si>
  <si>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</si>
  <si>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</si>
  <si>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</si>
  <si>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</si>
  <si>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</si>
  <si>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</si>
  <si>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</si>
  <si>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</si>
  <si>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</si>
  <si>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</si>
  <si>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</si>
  <si>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</si>
  <si>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</si>
  <si>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</si>
  <si>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</si>
  <si>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</si>
  <si>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</si>
  <si>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</si>
  <si>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</si>
  <si>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</si>
  <si>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</si>
  <si>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</si>
  <si>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</si>
  <si>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</si>
  <si>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</si>
  <si>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</si>
  <si>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</si>
  <si>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</si>
  <si>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</si>
  <si>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</si>
  <si>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</si>
  <si>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</si>
  <si>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</si>
  <si>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</si>
  <si>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</si>
  <si>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</si>
  <si>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</si>
  <si>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</si>
  <si>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</si>
  <si>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</si>
  <si>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</si>
  <si>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</si>
  <si>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</si>
  <si>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</si>
  <si>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</si>
  <si>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</si>
  <si>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</si>
  <si>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</si>
  <si>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</si>
  <si>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</si>
  <si>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</si>
  <si>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</si>
  <si>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</si>
  <si>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</si>
  <si>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</si>
  <si>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</si>
  <si>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</si>
  <si>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</si>
  <si>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</si>
  <si>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</si>
  <si>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</si>
  <si>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</si>
  <si>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</si>
  <si>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</si>
  <si>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</si>
  <si>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</si>
  <si>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</si>
  <si>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</si>
  <si>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</si>
  <si>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</si>
  <si>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</si>
  <si>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</si>
  <si>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</si>
  <si>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</si>
  <si>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</si>
  <si>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</si>
  <si>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</si>
  <si>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</si>
  <si>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</si>
  <si>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</si>
  <si>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</si>
  <si>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</si>
  <si>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</si>
  <si>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</si>
  <si>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</si>
  <si>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</si>
  <si>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</si>
  <si>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</si>
  <si>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</si>
  <si>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</si>
  <si>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</si>
  <si>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</si>
  <si>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</si>
  <si>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</si>
  <si>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</si>
  <si>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</si>
  <si>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</si>
  <si>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</si>
  <si>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</si>
  <si>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</si>
  <si>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</si>
  <si>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</si>
  <si>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</si>
  <si>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</si>
  <si>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</si>
  <si>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</si>
  <si>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</si>
  <si>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</si>
  <si>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</si>
  <si>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</si>
  <si>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</si>
  <si>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</si>
  <si>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</si>
  <si>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</si>
  <si>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</si>
  <si>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</si>
  <si>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</si>
  <si>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</si>
  <si>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</si>
  <si>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</si>
  <si>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</si>
  <si>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</si>
  <si>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</si>
  <si>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</si>
  <si>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</si>
  <si>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</si>
  <si>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</si>
  <si>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</si>
  <si>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</si>
  <si>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</si>
  <si>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</si>
  <si>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</si>
  <si>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</si>
  <si>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</si>
  <si>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</si>
  <si>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</si>
  <si>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</si>
  <si>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</si>
  <si>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</si>
  <si>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</si>
  <si>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</si>
  <si>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</si>
  <si>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</si>
  <si>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</si>
  <si>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</si>
  <si>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</si>
  <si>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</si>
  <si>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</si>
  <si>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</si>
  <si>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</si>
  <si>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</si>
  <si>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</si>
  <si>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</si>
  <si>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</si>
  <si>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</si>
  <si>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</si>
  <si>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</si>
  <si>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</si>
  <si>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</si>
  <si>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</si>
  <si>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</si>
  <si>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</si>
  <si>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</si>
  <si>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</si>
  <si>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</si>
  <si>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</si>
  <si>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</si>
  <si>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</si>
  <si>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</si>
  <si>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</si>
  <si>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</si>
  <si>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</si>
  <si>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</si>
  <si>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</si>
  <si>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</si>
  <si>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</si>
  <si>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</si>
  <si>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</si>
  <si>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</si>
  <si>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</si>
  <si>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</si>
  <si>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</si>
  <si>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</si>
  <si>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</si>
  <si>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</si>
  <si>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</si>
  <si>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</si>
  <si>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</si>
  <si>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</si>
  <si>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</si>
  <si>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</si>
  <si>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</si>
  <si>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</si>
  <si>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</si>
  <si>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</si>
  <si>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</si>
  <si>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</si>
  <si>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</si>
  <si>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</si>
  <si>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</si>
  <si>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</si>
  <si>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</si>
  <si>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</si>
  <si>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</si>
  <si>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</si>
  <si>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</si>
  <si>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</si>
  <si>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</si>
  <si>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</si>
  <si>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</si>
  <si>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</si>
  <si>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</si>
  <si>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</si>
  <si>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</si>
  <si>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</si>
  <si>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</si>
  <si>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</si>
  <si>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</si>
  <si>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</si>
  <si>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</si>
  <si>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</si>
  <si>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</si>
  <si>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</si>
  <si>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</si>
  <si>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</si>
  <si>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</si>
  <si>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</si>
  <si>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</si>
  <si>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</si>
  <si>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</si>
  <si>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</si>
  <si>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</si>
  <si>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</si>
  <si>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</si>
  <si>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</si>
  <si>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</si>
  <si>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</si>
  <si>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</si>
  <si>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</si>
  <si>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</si>
  <si>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</si>
  <si>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</si>
  <si>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</si>
  <si>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</si>
  <si>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</si>
  <si>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</si>
  <si>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</si>
  <si>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</si>
  <si>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</si>
  <si>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</si>
  <si>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</si>
  <si>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</si>
  <si>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</si>
  <si>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</si>
  <si>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</si>
  <si>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</si>
  <si>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</si>
  <si>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</si>
  <si>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</si>
  <si>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</si>
  <si>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</si>
  <si>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</si>
  <si>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</si>
  <si>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</si>
  <si>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</si>
  <si>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</si>
  <si>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</si>
  <si>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</si>
  <si>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</si>
  <si>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</si>
  <si>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</si>
  <si>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</si>
  <si>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</si>
  <si>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</si>
  <si>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</si>
  <si>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</si>
  <si>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</si>
  <si>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</si>
  <si>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</si>
  <si>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</si>
  <si>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</si>
  <si>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</si>
  <si>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</si>
  <si>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</si>
  <si>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</si>
  <si>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</si>
  <si>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</si>
  <si>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</si>
  <si>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</si>
  <si>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</si>
  <si>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</si>
  <si>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</si>
  <si>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</si>
  <si>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</si>
  <si>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</si>
  <si>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</si>
  <si>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</si>
  <si>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</si>
  <si>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</si>
  <si>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</si>
  <si>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</si>
  <si>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</si>
  <si>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</si>
  <si>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</si>
  <si>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</si>
  <si>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</si>
  <si>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</si>
  <si>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</si>
  <si>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</si>
  <si>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</si>
  <si>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</si>
  <si>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</si>
  <si>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</si>
  <si>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</si>
  <si>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</si>
  <si>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</si>
  <si>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</si>
  <si>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</si>
  <si>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</si>
  <si>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</si>
  <si>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</si>
  <si>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</si>
  <si>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</si>
  <si>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</si>
  <si>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</si>
  <si>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</si>
  <si>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</si>
  <si>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</si>
  <si>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</si>
  <si>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</si>
  <si>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</si>
  <si>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</si>
  <si>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</si>
  <si>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</si>
  <si>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</si>
  <si>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</si>
  <si>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</si>
  <si>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</si>
  <si>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</si>
  <si>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</si>
  <si>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</si>
  <si>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</si>
  <si>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</si>
  <si>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</si>
  <si>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</si>
  <si>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</si>
  <si>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</si>
  <si>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</si>
  <si>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</si>
  <si>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</si>
  <si>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</si>
  <si>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</si>
  <si>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</si>
  <si>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</si>
  <si>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</si>
  <si>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</si>
  <si>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</si>
  <si>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</si>
  <si>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</si>
  <si>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</si>
  <si>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</si>
  <si>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</si>
  <si>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</si>
  <si>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</si>
  <si>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</si>
  <si>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</si>
  <si>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</si>
  <si>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</si>
  <si>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</si>
  <si>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</si>
  <si>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</si>
  <si>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</si>
  <si>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</si>
  <si>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</si>
  <si>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</si>
  <si>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</si>
  <si>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</si>
  <si>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</si>
  <si>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</si>
  <si>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</si>
  <si>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</si>
  <si>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</si>
  <si>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</si>
  <si>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</si>
  <si>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</si>
  <si>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</si>
  <si>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</si>
  <si>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</si>
  <si>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</si>
  <si>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</si>
  <si>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</si>
  <si>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</si>
  <si>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</si>
  <si>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</si>
  <si>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</si>
  <si>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</si>
  <si>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</si>
  <si>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</si>
  <si>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</si>
  <si>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</si>
  <si>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</si>
  <si>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</si>
  <si>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</si>
  <si>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</si>
  <si>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</si>
  <si>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</si>
  <si>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</si>
  <si>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</si>
  <si>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</si>
  <si>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</si>
  <si>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</si>
  <si>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</si>
  <si>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</si>
  <si>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</si>
  <si>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</si>
  <si>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</si>
  <si>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</si>
  <si>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</si>
  <si>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</si>
  <si>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</si>
  <si>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</si>
  <si>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</si>
  <si>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</si>
  <si>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</si>
  <si>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</si>
  <si>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</si>
  <si>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</si>
  <si>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</si>
  <si>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</si>
  <si>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</si>
  <si>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</si>
  <si>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</si>
  <si>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</si>
  <si>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</si>
  <si>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</si>
  <si>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</si>
  <si>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</si>
  <si>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</si>
  <si>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</si>
  <si>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</si>
  <si>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</si>
  <si>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</si>
  <si>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</si>
  <si>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</si>
  <si>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</si>
  <si>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</si>
  <si>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</si>
  <si>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</si>
  <si>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</si>
  <si>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</si>
  <si>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</si>
  <si>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</si>
  <si>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</si>
  <si>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</si>
  <si>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</si>
  <si>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</si>
  <si>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</si>
  <si>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</si>
  <si>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</si>
  <si>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</si>
  <si>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</si>
  <si>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</si>
  <si>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</si>
  <si>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</si>
  <si>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</si>
  <si>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</si>
  <si>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</si>
  <si>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</si>
  <si>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</si>
  <si>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</si>
  <si>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</si>
  <si>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</si>
  <si>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</si>
  <si>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</si>
  <si>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</si>
  <si>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</si>
  <si>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</si>
  <si>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</si>
  <si>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</si>
  <si>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</si>
  <si>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</si>
  <si>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</si>
  <si>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</si>
  <si>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</si>
  <si>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</si>
  <si>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</si>
  <si>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</si>
  <si>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</si>
  <si>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</si>
  <si>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</si>
  <si>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</si>
  <si>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</si>
  <si>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</si>
  <si>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</si>
  <si>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</si>
  <si>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</si>
  <si>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</si>
  <si>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</si>
  <si>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</si>
  <si>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</si>
  <si>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</si>
  <si>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</si>
  <si>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</si>
  <si>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</si>
  <si>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</si>
  <si>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</si>
  <si>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</si>
  <si>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</si>
  <si>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</si>
  <si>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</si>
  <si>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</si>
  <si>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</si>
  <si>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</si>
  <si>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</si>
  <si>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</si>
  <si>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</si>
  <si>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</si>
  <si>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</si>
  <si>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</si>
  <si>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</si>
  <si>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</si>
  <si>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</si>
  <si>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</si>
  <si>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</si>
  <si>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</si>
  <si>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</si>
  <si>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</si>
  <si>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</si>
  <si>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</si>
  <si>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</si>
  <si>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</si>
  <si>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</si>
  <si>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</si>
  <si>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</si>
  <si>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</si>
  <si>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</si>
  <si>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</si>
  <si>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</si>
  <si>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</si>
  <si>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</si>
  <si>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</si>
  <si>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</si>
  <si>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</si>
  <si>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</si>
  <si>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</si>
  <si>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</si>
  <si>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</si>
  <si>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</si>
  <si>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</si>
  <si>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</si>
  <si>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</si>
  <si>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</si>
  <si>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</si>
  <si>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</si>
  <si>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</si>
  <si>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</si>
  <si>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</si>
  <si>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</si>
  <si>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</si>
  <si>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</si>
  <si>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</si>
  <si>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</si>
  <si>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</si>
  <si>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</si>
  <si>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</si>
  <si>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</si>
  <si>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</si>
  <si>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</si>
  <si>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</si>
  <si>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</si>
  <si>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</si>
  <si>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</si>
  <si>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</si>
  <si>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</si>
  <si>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</si>
  <si>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</si>
  <si>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</si>
  <si>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</si>
  <si>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</si>
  <si>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</si>
  <si>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</si>
  <si>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</si>
  <si>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</si>
  <si>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</si>
  <si>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</si>
  <si>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</si>
  <si>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</si>
  <si>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</si>
  <si>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</si>
  <si>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</si>
  <si>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</si>
  <si>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</si>
  <si>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</si>
  <si>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</si>
  <si>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</si>
  <si>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</si>
  <si>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</si>
  <si>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</si>
  <si>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</si>
  <si>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</si>
  <si>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</si>
  <si>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</si>
  <si>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</si>
  <si>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</si>
  <si>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</si>
  <si>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</si>
  <si>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</si>
  <si>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</si>
  <si>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</si>
  <si>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</si>
  <si>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</si>
  <si>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</si>
  <si>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</si>
  <si>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</si>
  <si>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</si>
  <si>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</si>
  <si>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</si>
  <si>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</si>
  <si>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</si>
  <si>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</si>
  <si>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</si>
  <si>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</si>
  <si>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</si>
  <si>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</si>
  <si>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</si>
  <si>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</si>
  <si>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</si>
  <si>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</si>
  <si>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</si>
  <si>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</si>
  <si>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</si>
  <si>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</si>
  <si>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</si>
  <si>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</si>
  <si>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</si>
  <si>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</si>
  <si>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</si>
  <si>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</si>
  <si>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</si>
  <si>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</si>
  <si>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</si>
  <si>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</si>
  <si>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</si>
  <si>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</si>
  <si>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</si>
  <si>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</si>
  <si>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</si>
  <si>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</si>
  <si>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</si>
  <si>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</si>
  <si>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</si>
  <si>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</si>
  <si>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</si>
  <si>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</si>
  <si>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</si>
  <si>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</si>
  <si>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</si>
  <si>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</si>
  <si>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</si>
  <si>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</si>
  <si>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</si>
  <si>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</si>
  <si>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</si>
  <si>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</si>
  <si>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</si>
  <si>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</si>
  <si>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</si>
  <si>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</si>
  <si>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</si>
  <si>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</si>
  <si>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</si>
  <si>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</si>
  <si>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</si>
  <si>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</si>
  <si>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</si>
  <si>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</si>
  <si>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</si>
  <si>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</si>
  <si>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</si>
  <si>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</si>
  <si>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</si>
  <si>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</si>
  <si>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</si>
  <si>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</si>
  <si>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</si>
  <si>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</si>
  <si>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</si>
  <si>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</si>
  <si>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</si>
  <si>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</si>
  <si>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</si>
  <si>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</si>
  <si>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</si>
  <si>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</si>
  <si>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</si>
  <si>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</si>
  <si>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</si>
  <si>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</si>
  <si>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</si>
  <si>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</si>
  <si>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</si>
  <si>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</si>
  <si>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</si>
  <si>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</si>
  <si>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</si>
  <si>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</si>
  <si>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</si>
  <si>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</si>
  <si>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</si>
  <si>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</si>
  <si>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</si>
  <si>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</si>
  <si>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</si>
  <si>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</si>
  <si>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</si>
  <si>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</si>
  <si>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</si>
  <si>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</si>
  <si>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</si>
  <si>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</si>
  <si>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</si>
  <si>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</si>
  <si>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</si>
  <si>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</si>
  <si>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</si>
  <si>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</si>
  <si>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</si>
  <si>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</si>
  <si>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</si>
  <si>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</si>
  <si>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</si>
  <si>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</si>
  <si>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</si>
  <si>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</si>
  <si>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</si>
  <si>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</si>
  <si>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</si>
  <si>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</si>
  <si>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</si>
  <si>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</si>
  <si>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</si>
  <si>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</si>
  <si>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</si>
  <si>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</si>
  <si>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</si>
  <si>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</si>
  <si>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</si>
  <si>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</si>
  <si>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</si>
  <si>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</si>
  <si>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</si>
  <si>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</si>
  <si>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</si>
  <si>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</si>
  <si>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</si>
  <si>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</si>
  <si>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</si>
  <si>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</si>
  <si>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</si>
  <si>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</si>
  <si>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</si>
  <si>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</si>
  <si>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</si>
  <si>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</si>
  <si>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</si>
  <si>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</si>
  <si>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</si>
  <si>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</si>
  <si>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</si>
  <si>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</si>
  <si>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</si>
  <si>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</si>
  <si>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</si>
  <si>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</si>
  <si>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</si>
  <si>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</si>
  <si>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</si>
  <si>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</si>
  <si>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</si>
  <si>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</si>
  <si>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</si>
  <si>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</si>
  <si>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</si>
  <si>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</si>
  <si>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</si>
  <si>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</si>
  <si>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</si>
  <si>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</si>
  <si>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</si>
  <si>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</si>
  <si>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</si>
  <si>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</si>
  <si>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</si>
  <si>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</si>
  <si>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</si>
  <si>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</si>
  <si>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</si>
  <si>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</si>
  <si>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</si>
  <si>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</si>
  <si>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</si>
  <si>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</si>
  <si>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</si>
  <si>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</si>
  <si>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</si>
  <si>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</si>
  <si>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</si>
  <si>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</si>
  <si>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</si>
  <si>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</si>
  <si>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</si>
  <si>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</si>
  <si>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</si>
  <si>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</si>
  <si>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</si>
  <si>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</si>
  <si>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</si>
  <si>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</si>
  <si>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</si>
  <si>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</si>
  <si>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</si>
  <si>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</si>
  <si>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</si>
  <si>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</si>
  <si>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</si>
  <si>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</si>
  <si>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</si>
  <si>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</si>
  <si>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</si>
  <si>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</si>
  <si>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</si>
  <si>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</si>
  <si>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</si>
  <si>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</si>
  <si>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</si>
  <si>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</si>
  <si>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</si>
  <si>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</si>
  <si>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</si>
  <si>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</si>
  <si>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</si>
  <si>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</si>
  <si>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</si>
  <si>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</si>
  <si>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</si>
  <si>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</si>
  <si>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</si>
  <si>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</si>
  <si>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</si>
  <si>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</si>
  <si>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</si>
  <si>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</si>
  <si>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</si>
  <si>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</si>
  <si>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</si>
  <si>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</si>
  <si>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</si>
  <si>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</si>
  <si>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</si>
  <si>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</si>
  <si>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</si>
  <si>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</si>
  <si>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</si>
  <si>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</si>
  <si>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</si>
  <si>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</si>
  <si>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</si>
  <si>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</si>
  <si>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</si>
  <si>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</si>
  <si>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</si>
  <si>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</si>
  <si>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</si>
  <si>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</si>
  <si>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</si>
  <si>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</si>
  <si>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</si>
  <si>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</si>
  <si>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</si>
  <si>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</si>
  <si>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</si>
  <si>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</si>
  <si>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</si>
  <si>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</si>
  <si>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</si>
  <si>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</si>
  <si>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</si>
  <si>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</si>
  <si>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</si>
  <si>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</si>
  <si>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</si>
  <si>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</si>
  <si>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</si>
  <si>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</si>
  <si>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</si>
  <si>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</si>
  <si>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</si>
  <si>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</si>
  <si>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</si>
  <si>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</si>
  <si>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</si>
  <si>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</si>
  <si>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</si>
  <si>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</si>
  <si>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</si>
  <si>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</si>
  <si>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</si>
  <si>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</si>
  <si>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</si>
  <si>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</si>
  <si>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</si>
  <si>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</si>
  <si>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</si>
  <si>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</si>
  <si>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</si>
  <si>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</si>
  <si>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</si>
  <si>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</si>
  <si>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</si>
  <si>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</si>
  <si>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</si>
  <si>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</si>
  <si>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</si>
  <si>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</si>
  <si>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</si>
  <si>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</si>
  <si>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</si>
  <si>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</si>
  <si>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</si>
  <si>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</si>
  <si>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</si>
  <si>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</si>
  <si>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</si>
  <si>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</si>
  <si>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</si>
  <si>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</si>
  <si>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</si>
  <si>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</si>
  <si>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</si>
  <si>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</si>
  <si>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</si>
  <si>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</si>
  <si>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</si>
  <si>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</si>
  <si>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</si>
  <si>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</si>
  <si>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</si>
  <si>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</si>
  <si>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</si>
  <si>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</si>
  <si>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</si>
  <si>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</si>
  <si>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</si>
  <si>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</si>
  <si>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</si>
  <si>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</si>
  <si>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</si>
  <si>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</si>
  <si>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</si>
  <si>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</si>
  <si>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</si>
  <si>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</si>
  <si>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</si>
  <si>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</si>
  <si>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</si>
  <si>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</si>
  <si>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</si>
  <si>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</si>
  <si>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</si>
  <si>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</si>
  <si>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</si>
  <si>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</si>
  <si>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</si>
  <si>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</si>
  <si>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</si>
  <si>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</si>
  <si>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</si>
  <si>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</si>
  <si>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</si>
  <si>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</si>
  <si>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</si>
  <si>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</si>
  <si>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</si>
  <si>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</si>
  <si>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</si>
  <si>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</si>
  <si>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</si>
  <si>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</si>
  <si>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</si>
  <si>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</si>
  <si>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</si>
  <si>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</si>
  <si>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</si>
  <si>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</si>
  <si>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</si>
  <si>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</si>
  <si>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</si>
  <si>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</si>
  <si>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</si>
  <si>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</si>
  <si>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</si>
  <si>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</si>
  <si>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</si>
  <si>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</si>
  <si>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</si>
  <si>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</si>
  <si>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</si>
  <si>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</si>
  <si>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</si>
  <si>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</si>
  <si>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</si>
  <si>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</si>
  <si>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</si>
  <si>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</si>
  <si>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</si>
  <si>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</si>
  <si>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</si>
  <si>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</si>
  <si>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</si>
  <si>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</si>
  <si>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</si>
  <si>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</si>
  <si>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</si>
  <si>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</si>
  <si>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</si>
  <si>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</si>
  <si>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</si>
  <si>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</si>
  <si>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</si>
  <si>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</si>
  <si>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</si>
  <si>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</si>
  <si>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</si>
  <si>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</si>
  <si>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</si>
  <si>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</si>
  <si>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</si>
  <si>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</si>
  <si>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</si>
  <si>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</si>
  <si>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</si>
  <si>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</si>
  <si>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</si>
  <si>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</si>
  <si>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</si>
  <si>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</si>
  <si>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</si>
  <si>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</si>
  <si>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</si>
  <si>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</si>
  <si>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</si>
  <si>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</si>
  <si>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</si>
  <si>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</si>
  <si>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</si>
  <si>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</si>
  <si>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</si>
  <si>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</si>
  <si>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</si>
  <si>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</si>
  <si>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</si>
  <si>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</si>
  <si>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</si>
  <si>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</si>
  <si>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</si>
  <si>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</si>
  <si>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</si>
  <si>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</si>
  <si>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</si>
  <si>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</si>
  <si>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</si>
  <si>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</si>
  <si>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</si>
  <si>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</si>
  <si>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</si>
  <si>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</si>
  <si>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</si>
  <si>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</si>
  <si>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</si>
  <si>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</si>
  <si>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</si>
  <si>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</si>
  <si>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</si>
  <si>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</si>
  <si>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</si>
  <si>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</si>
  <si>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</si>
  <si>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</si>
  <si>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</si>
  <si>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</si>
  <si>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</si>
  <si>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</si>
  <si>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</si>
  <si>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</si>
  <si>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</si>
  <si>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</si>
  <si>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</si>
  <si>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</si>
  <si>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</si>
  <si>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</si>
  <si>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</si>
  <si>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</si>
  <si>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</si>
  <si>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</si>
  <si>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</si>
  <si>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</si>
  <si>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</si>
  <si>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</si>
  <si>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</si>
  <si>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</si>
  <si>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</si>
  <si>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</si>
  <si>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</si>
  <si>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</si>
  <si>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</si>
  <si>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</si>
  <si>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</si>
  <si>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</si>
  <si>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</si>
  <si>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</si>
  <si>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</si>
  <si>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</si>
  <si>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</si>
  <si>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</si>
  <si>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</si>
  <si>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</si>
  <si>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</si>
  <si>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</si>
  <si>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</si>
  <si>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</si>
  <si>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</si>
  <si>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</si>
  <si>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</si>
  <si>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</si>
  <si>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</si>
  <si>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</si>
  <si>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</si>
  <si>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</si>
  <si>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</si>
  <si>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</si>
  <si>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</si>
  <si>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</si>
  <si>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</si>
  <si>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</si>
  <si>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</si>
  <si>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</si>
  <si>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</si>
  <si>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</si>
  <si>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</si>
  <si>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</si>
  <si>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</si>
  <si>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</si>
  <si>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</si>
  <si>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</si>
  <si>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</si>
  <si>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</si>
  <si>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</si>
  <si>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</si>
  <si>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</si>
  <si>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</si>
  <si>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</si>
  <si>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</si>
  <si>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</si>
  <si>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</si>
  <si>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</si>
  <si>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</si>
  <si>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</si>
  <si>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</si>
  <si>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</si>
  <si>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</si>
  <si>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</si>
  <si>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</si>
  <si>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</si>
  <si>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</si>
  <si>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</si>
  <si>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</si>
  <si>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</si>
  <si>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</si>
  <si>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</si>
  <si>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</si>
  <si>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</si>
  <si>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</si>
  <si>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</si>
  <si>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</si>
  <si>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</si>
  <si>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</si>
  <si>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</si>
  <si>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</si>
  <si>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</si>
  <si>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</si>
  <si>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</si>
  <si>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</si>
  <si>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</si>
  <si>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</si>
  <si>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</si>
  <si>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</si>
  <si>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</si>
  <si>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</si>
  <si>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</si>
  <si>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</si>
  <si>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</si>
  <si>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</si>
  <si>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</si>
  <si>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</si>
  <si>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</si>
  <si>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</si>
  <si>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</si>
  <si>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</si>
  <si>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</si>
  <si>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</si>
  <si>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</si>
  <si>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</si>
  <si>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</si>
  <si>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</si>
  <si>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</si>
  <si>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</si>
  <si>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</si>
  <si>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</si>
  <si>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</si>
  <si>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</si>
  <si>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</si>
  <si>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</si>
  <si>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</si>
  <si>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</si>
  <si>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</si>
  <si>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</si>
  <si>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</si>
  <si>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</si>
  <si>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</si>
  <si>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</si>
  <si>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</si>
  <si>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</si>
  <si>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</si>
  <si>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</si>
  <si>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</si>
  <si>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</si>
  <si>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</si>
  <si>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</si>
  <si>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</si>
  <si>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</si>
  <si>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</si>
  <si>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</si>
  <si>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</si>
  <si>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</si>
  <si>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</si>
  <si>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</si>
  <si>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</si>
  <si>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</si>
  <si>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</si>
  <si>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</si>
  <si>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</si>
  <si>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</si>
  <si>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</si>
  <si>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</si>
  <si>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</si>
  <si>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</si>
  <si>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</si>
  <si>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</si>
  <si>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</si>
  <si>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</si>
  <si>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</si>
  <si>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</si>
  <si>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</si>
  <si>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</si>
  <si>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</si>
  <si>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</si>
  <si>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</si>
  <si>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</si>
  <si>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</si>
  <si>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</si>
  <si>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</si>
  <si>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</si>
  <si>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</si>
  <si>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</si>
  <si>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</si>
  <si>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</si>
  <si>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</si>
  <si>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</si>
  <si>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</si>
  <si>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</si>
  <si>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</si>
  <si>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</si>
  <si>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</si>
  <si>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</si>
  <si>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</si>
  <si>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</si>
  <si>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</si>
  <si>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</si>
  <si>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</si>
  <si>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</si>
  <si>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</si>
  <si>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</si>
  <si>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</si>
  <si>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</si>
  <si>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</si>
  <si>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</si>
  <si>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</si>
  <si>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</si>
  <si>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</si>
  <si>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</si>
  <si>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</si>
  <si>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</si>
  <si>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</si>
  <si>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</si>
  <si>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</si>
  <si>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</si>
  <si>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</si>
  <si>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</si>
  <si>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</si>
  <si>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</si>
  <si>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</si>
  <si>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</si>
  <si>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</si>
  <si>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</si>
  <si>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</si>
  <si>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</si>
  <si>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</si>
  <si>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</si>
  <si>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</si>
  <si>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</si>
  <si>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</si>
  <si>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</si>
  <si>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</si>
  <si>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</si>
  <si>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</si>
  <si>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</si>
  <si>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</si>
  <si>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</si>
  <si>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</si>
  <si>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</si>
  <si>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</si>
  <si>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</si>
  <si>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</si>
  <si>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</si>
  <si>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</si>
  <si>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</si>
  <si>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</si>
  <si>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</si>
  <si>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</si>
  <si>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</si>
  <si>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</si>
  <si>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</si>
  <si>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</si>
  <si>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</si>
  <si>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</si>
  <si>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</si>
  <si>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</si>
  <si>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</si>
  <si>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</si>
  <si>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</si>
  <si>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</si>
  <si>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</si>
  <si>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</si>
  <si>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</si>
  <si>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</si>
  <si>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</si>
  <si>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</si>
  <si>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</si>
  <si>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</si>
  <si>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</si>
  <si>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</si>
  <si>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</si>
  <si>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</si>
  <si>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</si>
  <si>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</si>
  <si>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</si>
  <si>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</si>
  <si>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</si>
  <si>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</si>
  <si>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</si>
  <si>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</si>
  <si>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</si>
  <si>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</si>
  <si>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</si>
  <si>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</si>
  <si>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</si>
  <si>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</si>
  <si>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</si>
  <si>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</si>
  <si>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</si>
  <si>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</si>
  <si>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</si>
  <si>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</si>
  <si>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</si>
  <si>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</si>
  <si>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</si>
  <si>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</si>
  <si>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</si>
  <si>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</si>
  <si>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</si>
  <si>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</si>
  <si>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</si>
  <si>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</si>
  <si>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</si>
  <si>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</si>
  <si>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</si>
  <si>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</si>
  <si>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</si>
  <si>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</si>
  <si>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</si>
  <si>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</si>
  <si>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</si>
  <si>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</si>
  <si>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</si>
  <si>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</si>
  <si>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</si>
  <si>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</si>
  <si>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</si>
  <si>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</si>
  <si>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</si>
  <si>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</si>
  <si>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</si>
  <si>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</si>
  <si>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</si>
  <si>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</si>
  <si>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</si>
  <si>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</si>
  <si>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</si>
  <si>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</si>
  <si>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</si>
  <si>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</si>
  <si>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</si>
  <si>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</si>
  <si>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</si>
  <si>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</si>
  <si>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</si>
  <si>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</si>
  <si>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</si>
  <si>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</si>
  <si>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</si>
  <si>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</si>
  <si>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</si>
  <si>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</si>
  <si>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</si>
  <si>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</si>
  <si>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</si>
  <si>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</si>
  <si>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</si>
  <si>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</si>
  <si>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</si>
  <si>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</si>
  <si>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</si>
  <si>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</si>
  <si>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</si>
  <si>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</si>
  <si>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</si>
  <si>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</si>
  <si>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</si>
  <si>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</si>
  <si>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</si>
  <si>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</si>
  <si>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</si>
  <si>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</si>
  <si>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</si>
  <si>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</si>
  <si>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</si>
  <si>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</si>
  <si>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</si>
  <si>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</si>
  <si>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</si>
  <si>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</si>
  <si>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</si>
  <si>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</si>
  <si>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</si>
  <si>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</si>
  <si>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</si>
  <si>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</si>
  <si>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</si>
  <si>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</si>
  <si>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</si>
  <si>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</si>
  <si>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</si>
  <si>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</si>
  <si>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</si>
  <si>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</si>
  <si>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</si>
  <si>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</si>
  <si>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</si>
  <si>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</si>
  <si>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</si>
  <si>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</si>
  <si>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</si>
  <si>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</si>
  <si>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</si>
  <si>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</si>
  <si>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</si>
  <si>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</si>
  <si>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</si>
  <si>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</si>
  <si>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</si>
  <si>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</si>
  <si>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</si>
  <si>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</si>
  <si>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</si>
  <si>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</si>
  <si>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</si>
  <si>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</si>
  <si>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</si>
  <si>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</si>
  <si>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</si>
  <si>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</si>
  <si>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</si>
  <si>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</si>
  <si>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</si>
  <si>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</si>
  <si>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</si>
  <si>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</si>
  <si>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</si>
  <si>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</si>
  <si>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</si>
  <si>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</si>
  <si>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</si>
  <si>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</si>
  <si>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</si>
  <si>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</si>
  <si>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</si>
  <si>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</si>
  <si>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</si>
  <si>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</si>
  <si>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</si>
  <si>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</si>
  <si>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</si>
  <si>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</si>
  <si>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</si>
  <si>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</si>
  <si>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</si>
  <si>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</si>
  <si>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</si>
  <si>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</si>
  <si>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</si>
  <si>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</si>
  <si>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</si>
  <si>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</si>
  <si>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</si>
  <si>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</si>
  <si>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</si>
  <si>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</si>
  <si>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</si>
  <si>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</si>
  <si>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</si>
  <si>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</si>
  <si>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</si>
  <si>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</si>
  <si>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</si>
  <si>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</si>
  <si>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</si>
  <si>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</si>
  <si>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</si>
  <si>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</si>
  <si>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</si>
  <si>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</si>
  <si>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</si>
  <si>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</si>
  <si>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</si>
  <si>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</si>
  <si>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</si>
  <si>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</si>
  <si>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</si>
  <si>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</si>
  <si>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</si>
  <si>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</si>
  <si>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</si>
  <si>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</si>
  <si>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</si>
  <si>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</si>
  <si>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</si>
  <si>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</si>
  <si>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</si>
  <si>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</si>
  <si>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</si>
  <si>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</si>
  <si>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</si>
  <si>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</si>
  <si>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</si>
  <si>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</si>
  <si>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</si>
  <si>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</si>
  <si>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</si>
  <si>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</si>
  <si>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</si>
  <si>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</si>
  <si>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</si>
  <si>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</si>
  <si>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</si>
  <si>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</si>
  <si>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</si>
  <si>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</si>
  <si>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</si>
  <si>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</si>
  <si>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</si>
  <si>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</si>
  <si>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</si>
  <si>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</si>
  <si>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</si>
  <si>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</si>
  <si>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</si>
  <si>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</si>
  <si>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</si>
  <si>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</si>
  <si>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</si>
  <si>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</si>
  <si>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</si>
  <si>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</si>
  <si>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</si>
  <si>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</si>
  <si>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</si>
  <si>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</si>
  <si>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</si>
  <si>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</si>
  <si>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</si>
  <si>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</si>
  <si>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</si>
  <si>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</si>
  <si>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</si>
  <si>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</si>
  <si>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</si>
  <si>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</si>
  <si>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</si>
  <si>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</si>
  <si>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</si>
  <si>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</si>
  <si>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</si>
  <si>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</si>
  <si>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</si>
  <si>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</si>
  <si>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</si>
  <si>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</si>
  <si>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</si>
  <si>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</si>
  <si>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</si>
  <si>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</si>
  <si>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</si>
  <si>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</si>
  <si>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</si>
  <si>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</si>
  <si>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</si>
  <si>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</si>
  <si>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</si>
  <si>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</si>
  <si>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</si>
  <si>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</si>
  <si>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</si>
  <si>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</si>
  <si>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</si>
  <si>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</si>
  <si>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</si>
  <si>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</si>
  <si>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</si>
  <si>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</si>
  <si>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</si>
  <si>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</si>
  <si>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</si>
  <si>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</si>
  <si>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</si>
  <si>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</si>
  <si>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</si>
  <si>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</si>
  <si>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</si>
  <si>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</si>
  <si>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</si>
  <si>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</si>
  <si>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</si>
  <si>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</si>
  <si>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</si>
  <si>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</si>
  <si>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</si>
  <si>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</si>
  <si>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</si>
  <si>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</si>
  <si>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</si>
  <si>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</si>
  <si>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</si>
  <si>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</si>
  <si>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</si>
  <si>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</si>
  <si>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</si>
  <si>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</si>
  <si>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</si>
  <si>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</si>
  <si>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</si>
  <si>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</si>
  <si>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</si>
  <si>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</si>
  <si>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</si>
  <si>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</si>
  <si>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</si>
  <si>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</si>
  <si>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</si>
  <si>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</si>
  <si>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</si>
  <si>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</si>
  <si>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</si>
  <si>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</si>
  <si>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</si>
  <si>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</si>
  <si>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</si>
  <si>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</si>
  <si>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</si>
  <si>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</si>
  <si>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</si>
  <si>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</si>
  <si>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</si>
  <si>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</si>
  <si>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</si>
  <si>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</si>
  <si>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</si>
  <si>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</si>
  <si>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</si>
  <si>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</si>
  <si>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</si>
  <si>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</si>
  <si>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</si>
  <si>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</si>
  <si>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</si>
  <si>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</si>
  <si>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</si>
  <si>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</si>
  <si>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</si>
  <si>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</si>
  <si>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</si>
  <si>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</si>
  <si>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</si>
  <si>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</si>
  <si>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</si>
  <si>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</si>
  <si>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</si>
  <si>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</si>
  <si>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</si>
  <si>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</si>
  <si>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</si>
  <si>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</si>
  <si>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</si>
  <si>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</si>
  <si>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</si>
  <si>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</si>
  <si>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</si>
  <si>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</si>
  <si>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</si>
  <si>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</si>
  <si>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</si>
  <si>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</si>
  <si>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</si>
  <si>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</si>
  <si>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</si>
  <si>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</si>
  <si>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</si>
  <si>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</si>
  <si>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</si>
  <si>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</si>
  <si>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</si>
  <si>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</si>
  <si>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</si>
  <si>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</si>
  <si>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</si>
  <si>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</si>
  <si>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</si>
  <si>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</si>
  <si>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</si>
  <si>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</si>
  <si>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</si>
  <si>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</si>
  <si>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</si>
  <si>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</si>
  <si>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</si>
  <si>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</si>
  <si>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</si>
  <si>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</si>
  <si>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</si>
  <si>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</si>
  <si>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</si>
  <si>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</si>
  <si>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</si>
  <si>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</si>
  <si>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</si>
  <si>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</si>
  <si>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</si>
  <si>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</si>
  <si>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</si>
  <si>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</si>
  <si>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</si>
  <si>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</si>
  <si>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</si>
  <si>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</si>
  <si>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</si>
  <si>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</si>
  <si>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</si>
  <si>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</si>
  <si>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</si>
  <si>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</si>
  <si>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</si>
  <si>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</si>
  <si>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</si>
  <si>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</si>
  <si>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</si>
  <si>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</si>
  <si>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</si>
  <si>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</si>
  <si>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</si>
  <si>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</si>
  <si>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</si>
  <si>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</si>
  <si>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</si>
  <si>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</si>
  <si>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</si>
  <si>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</si>
  <si>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</si>
  <si>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</si>
  <si>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</si>
  <si>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</si>
  <si>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</si>
  <si>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</si>
  <si>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</si>
  <si>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</si>
  <si>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</si>
  <si>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</si>
  <si>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</si>
  <si>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</si>
  <si>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</si>
  <si>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</si>
  <si>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</si>
  <si>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</si>
  <si>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</si>
  <si>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</si>
  <si>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</si>
  <si>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</si>
  <si>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</si>
  <si>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</si>
  <si>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</si>
  <si>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</si>
  <si>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</si>
  <si>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</si>
  <si>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</si>
  <si>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</si>
  <si>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</si>
  <si>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</si>
  <si>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</si>
  <si>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</si>
  <si>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</si>
  <si>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</si>
  <si>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</si>
  <si>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</si>
  <si>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</si>
  <si>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</si>
  <si>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</si>
  <si>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</si>
  <si>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</si>
  <si>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</si>
  <si>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</si>
  <si>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</si>
  <si>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</si>
  <si>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</si>
  <si>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</si>
  <si>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</si>
  <si>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</si>
  <si>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</si>
  <si>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</si>
  <si>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</si>
  <si>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</si>
  <si>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</si>
  <si>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</si>
  <si>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</si>
  <si>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</si>
  <si>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</si>
  <si>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</si>
  <si>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</si>
  <si>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</si>
  <si>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</si>
  <si>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</si>
  <si>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</si>
  <si>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</si>
  <si>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</si>
  <si>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</si>
  <si>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</si>
  <si>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</si>
  <si>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</si>
  <si>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</si>
  <si>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</si>
  <si>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</si>
  <si>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</si>
  <si>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</si>
  <si>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</si>
  <si>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</si>
  <si>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</si>
  <si>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</si>
  <si>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</si>
  <si>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</si>
  <si>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</si>
  <si>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</si>
  <si>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</si>
  <si>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</si>
  <si>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</si>
  <si>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</si>
  <si>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</si>
  <si>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</si>
  <si>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</si>
  <si>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</si>
  <si>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</si>
  <si>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</si>
  <si>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</si>
  <si>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</si>
  <si>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</si>
  <si>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</si>
  <si>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</si>
  <si>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</si>
  <si>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</si>
  <si>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</si>
  <si>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</si>
  <si>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</si>
  <si>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</si>
  <si>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</si>
  <si>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</si>
  <si>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</si>
  <si>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</si>
  <si>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</si>
  <si>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</si>
  <si>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</si>
  <si>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</si>
  <si>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</si>
  <si>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</si>
  <si>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</si>
  <si>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</si>
  <si>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</si>
  <si>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</si>
  <si>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</si>
  <si>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</si>
  <si>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</si>
  <si>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</si>
  <si>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</si>
  <si>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</si>
  <si>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</si>
  <si>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</si>
  <si>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</si>
  <si>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</si>
  <si>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</si>
  <si>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</si>
  <si>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</si>
  <si>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</si>
  <si>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</si>
  <si>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</si>
  <si>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</si>
  <si>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</si>
  <si>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</si>
  <si>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</si>
  <si>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</si>
  <si>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</si>
  <si>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</si>
  <si>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</si>
  <si>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</si>
  <si>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</si>
  <si>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</si>
  <si>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</si>
  <si>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</si>
  <si>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</si>
  <si>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</si>
  <si>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</si>
  <si>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</si>
  <si>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</si>
  <si>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</si>
  <si>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</si>
  <si>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</si>
  <si>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</si>
  <si>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</si>
  <si>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</si>
  <si>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</si>
  <si>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</si>
  <si>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</si>
  <si>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</si>
  <si>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</si>
  <si>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</si>
  <si>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</si>
  <si>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</si>
  <si>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</si>
  <si>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</si>
  <si>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</si>
  <si>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</si>
  <si>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</si>
  <si>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</si>
  <si>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</si>
  <si>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</si>
  <si>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</si>
  <si>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</si>
  <si>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</si>
  <si>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</si>
  <si>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</si>
  <si>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</si>
  <si>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</si>
  <si>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</si>
  <si>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</si>
  <si>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</si>
  <si>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</si>
  <si>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</si>
  <si>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</si>
  <si>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</si>
  <si>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</si>
  <si>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</si>
  <si>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</si>
  <si>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</si>
  <si>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</si>
  <si>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</si>
  <si>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</si>
  <si>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</si>
  <si>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</si>
  <si>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</si>
  <si>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</si>
  <si>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</si>
  <si>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</si>
  <si>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</si>
  <si>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</si>
  <si>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</si>
  <si>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</si>
  <si>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</si>
  <si>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</si>
  <si>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</si>
  <si>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</si>
  <si>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</si>
  <si>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</si>
  <si>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</si>
  <si>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</si>
  <si>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</si>
  <si>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</si>
  <si>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</si>
  <si>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</si>
  <si>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</si>
  <si>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</si>
  <si>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</si>
  <si>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</si>
  <si>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</si>
  <si>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</si>
  <si>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</si>
  <si>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</si>
  <si>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</si>
  <si>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</si>
  <si>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</si>
  <si>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</si>
  <si>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</si>
  <si>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</si>
  <si>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</si>
  <si>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</si>
  <si>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</si>
  <si>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</si>
  <si>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</si>
  <si>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</si>
  <si>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</si>
  <si>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</si>
  <si>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</si>
  <si>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</si>
  <si>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</si>
  <si>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</si>
  <si>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</si>
  <si>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</si>
  <si>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</si>
  <si>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</si>
  <si>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</si>
  <si>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</si>
  <si>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</si>
  <si>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</si>
  <si>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</si>
  <si>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</si>
  <si>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</si>
  <si>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</si>
  <si>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</si>
  <si>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</si>
  <si>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</si>
  <si>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</si>
  <si>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</si>
  <si>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</si>
  <si>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</si>
  <si>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</si>
  <si>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</si>
  <si>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</si>
  <si>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</si>
  <si>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</si>
  <si>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</si>
  <si>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</si>
  <si>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</si>
  <si>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</si>
  <si>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</si>
  <si>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</si>
  <si>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</si>
  <si>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</si>
  <si>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</si>
  <si>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</si>
  <si>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</si>
  <si>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</si>
  <si>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</si>
  <si>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</si>
  <si>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</si>
  <si>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</si>
  <si>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</si>
  <si>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</si>
  <si>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</si>
  <si>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</si>
  <si>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</si>
  <si>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</si>
  <si>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</si>
  <si>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</si>
  <si>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</si>
  <si>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</si>
  <si>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</si>
  <si>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</si>
  <si>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</si>
  <si>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</si>
  <si>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</si>
  <si>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</si>
  <si>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</si>
  <si>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</si>
  <si>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</si>
  <si>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</si>
  <si>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</si>
  <si>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</si>
  <si>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</si>
  <si>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</si>
  <si>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</si>
  <si>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</si>
  <si>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</si>
  <si>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</si>
  <si>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</si>
  <si>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</si>
  <si>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</si>
  <si>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</si>
  <si>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</si>
  <si>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</si>
  <si>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</si>
  <si>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</si>
  <si>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</si>
  <si>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</si>
  <si>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</si>
  <si>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</si>
  <si>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</si>
  <si>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</si>
  <si>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</si>
  <si>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</si>
  <si>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</si>
  <si>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</si>
  <si>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</si>
  <si>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</si>
  <si>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</si>
  <si>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</si>
  <si>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</si>
  <si>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</si>
  <si>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</si>
  <si>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</si>
  <si>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</si>
  <si>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</si>
  <si>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</si>
  <si>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</si>
  <si>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</si>
  <si>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</si>
  <si>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</si>
  <si>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</si>
  <si>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</si>
  <si>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</si>
  <si>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</si>
  <si>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</si>
  <si>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</si>
  <si>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</si>
  <si>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</si>
  <si>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</si>
  <si>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</si>
  <si>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</si>
  <si>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</si>
  <si>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</si>
  <si>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</si>
  <si>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</si>
  <si>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</si>
  <si>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</si>
  <si>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</si>
  <si>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</si>
  <si>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</si>
  <si>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</si>
  <si>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</si>
  <si>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</si>
  <si>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</si>
  <si>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</si>
  <si>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</si>
  <si>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</si>
  <si>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</si>
  <si>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</si>
  <si>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</si>
  <si>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</si>
  <si>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</si>
  <si>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</si>
  <si>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</si>
  <si>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</si>
  <si>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</si>
  <si>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</si>
  <si>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</si>
  <si>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</si>
  <si>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</si>
  <si>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</si>
  <si>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</si>
  <si>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</si>
  <si>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</si>
  <si>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</si>
  <si>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</si>
  <si>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</si>
  <si>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</si>
  <si>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</si>
  <si>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</si>
  <si>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</si>
  <si>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</si>
  <si>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</si>
  <si>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</si>
  <si>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</si>
  <si>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</si>
  <si>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</si>
  <si>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</si>
  <si>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</si>
  <si>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</si>
  <si>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</si>
  <si>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</si>
  <si>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</si>
  <si>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</si>
  <si>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</si>
  <si>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</si>
  <si>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</si>
  <si>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</si>
  <si>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</si>
  <si>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</si>
  <si>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</si>
  <si>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</si>
  <si>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</si>
  <si>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</si>
  <si>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</si>
  <si>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</si>
  <si>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</si>
  <si>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</si>
  <si>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</si>
  <si>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</si>
  <si>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</si>
  <si>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</si>
  <si>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</si>
  <si>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</si>
  <si>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</si>
  <si>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</si>
  <si>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</si>
  <si>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</si>
  <si>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</si>
  <si>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</si>
  <si>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</si>
  <si>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</si>
  <si>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</si>
  <si>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</si>
  <si>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</si>
  <si>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</si>
  <si>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</si>
  <si>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</si>
  <si>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</si>
  <si>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</si>
  <si>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</si>
  <si>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</si>
  <si>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</si>
  <si>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</si>
  <si>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</si>
  <si>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</si>
  <si>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</si>
  <si>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</si>
  <si>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</si>
  <si>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</si>
  <si>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</si>
  <si>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</si>
  <si>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</si>
  <si>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</si>
  <si>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</si>
  <si>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</si>
  <si>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</si>
  <si>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</si>
  <si>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</si>
  <si>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</si>
  <si>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</si>
  <si>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</si>
  <si>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</si>
  <si>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</si>
  <si>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</si>
  <si>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</si>
  <si>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</si>
  <si>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</si>
  <si>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</si>
  <si>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</si>
  <si>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</si>
  <si>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</si>
  <si>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</si>
  <si>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</si>
  <si>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</si>
  <si>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</si>
  <si>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</si>
  <si>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</si>
  <si>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</si>
  <si>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</si>
  <si>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</si>
  <si>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</si>
  <si>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</si>
  <si>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</si>
  <si>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</si>
  <si>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</si>
  <si>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</si>
  <si>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</si>
  <si>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</si>
  <si>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</si>
  <si>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</si>
  <si>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</si>
  <si>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</si>
  <si>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</si>
  <si>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</si>
  <si>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</si>
  <si>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</si>
  <si>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</si>
  <si>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</si>
  <si>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</si>
  <si>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</si>
  <si>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</si>
  <si>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</si>
  <si>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</si>
  <si>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</si>
  <si>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</si>
  <si>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</si>
  <si>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</si>
  <si>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</si>
  <si>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</si>
  <si>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</si>
  <si>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</si>
  <si>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</si>
  <si>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</si>
  <si>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</si>
  <si>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</si>
  <si>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</si>
  <si>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</si>
  <si>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</si>
  <si>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</si>
  <si>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</si>
  <si>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</si>
  <si>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</si>
  <si>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</si>
  <si>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</si>
  <si>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</si>
  <si>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</si>
  <si>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</si>
  <si>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</si>
  <si>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</si>
  <si>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</si>
  <si>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</si>
  <si>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</si>
  <si>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</si>
  <si>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</si>
  <si>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</si>
  <si>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</si>
  <si>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</si>
  <si>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</si>
  <si>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</si>
  <si>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</si>
  <si>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</si>
  <si>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</si>
  <si>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</si>
  <si>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</si>
  <si>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</si>
  <si>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</si>
  <si>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</si>
  <si>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</si>
  <si>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</si>
  <si>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</si>
  <si>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</si>
  <si>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</si>
  <si>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</si>
  <si>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</si>
  <si>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</si>
  <si>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</si>
  <si>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</si>
  <si>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</si>
  <si>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</si>
  <si>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</si>
  <si>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</si>
  <si>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</si>
  <si>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</si>
  <si>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</si>
  <si>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</si>
  <si>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</si>
  <si>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</si>
  <si>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</si>
  <si>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</si>
  <si>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</si>
  <si>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</si>
  <si>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</si>
  <si>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</si>
  <si>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</si>
  <si>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</si>
  <si>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</si>
  <si>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</si>
  <si>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</si>
  <si>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</si>
  <si>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</si>
  <si>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</si>
  <si>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</si>
  <si>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</si>
  <si>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</si>
  <si>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</si>
  <si>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</si>
  <si>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</si>
  <si>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</si>
  <si>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</si>
  <si>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</si>
  <si>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</si>
  <si>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</si>
  <si>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</si>
  <si>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</si>
  <si>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</si>
  <si>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</si>
  <si>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</si>
  <si>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</si>
  <si>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</si>
  <si>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</si>
  <si>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</si>
  <si>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</si>
  <si>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</si>
  <si>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</si>
  <si>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</si>
  <si>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</si>
  <si>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</si>
  <si>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</si>
  <si>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</si>
  <si>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</si>
  <si>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</si>
  <si>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</si>
  <si>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</si>
  <si>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</si>
  <si>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</si>
  <si>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</si>
  <si>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</si>
  <si>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</si>
  <si>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</si>
  <si>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</si>
  <si>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</si>
  <si>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</si>
  <si>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</si>
  <si>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</si>
  <si>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</si>
  <si>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</si>
  <si>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</si>
  <si>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</si>
  <si>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</si>
  <si>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</si>
  <si>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</si>
  <si>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</si>
  <si>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</si>
  <si>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</si>
  <si>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</si>
  <si>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</si>
  <si>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</si>
  <si>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</si>
  <si>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</si>
  <si>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</si>
  <si>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</si>
  <si>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</si>
  <si>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</si>
  <si>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</si>
  <si>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</si>
  <si>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</si>
  <si>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</si>
  <si>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</si>
  <si>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</si>
  <si>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</si>
  <si>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</si>
  <si>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</si>
  <si>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</si>
  <si>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</si>
  <si>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</si>
  <si>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</si>
  <si>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</si>
  <si>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</si>
  <si>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</si>
  <si>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</si>
  <si>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</si>
  <si>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</si>
  <si>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</si>
  <si>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</si>
  <si>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</si>
  <si>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</si>
  <si>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</si>
  <si>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</si>
  <si>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</si>
  <si>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</si>
  <si>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</si>
  <si>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</si>
  <si>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</si>
  <si>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</si>
  <si>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</si>
  <si>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</si>
  <si>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</si>
  <si>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</si>
  <si>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</si>
  <si>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</si>
  <si>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</si>
  <si>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</si>
  <si>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</si>
  <si>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</si>
  <si>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</si>
  <si>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</si>
  <si>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</si>
  <si>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</si>
  <si>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</si>
  <si>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</si>
  <si>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</si>
  <si>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</si>
  <si>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</si>
  <si>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</si>
  <si>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</si>
  <si>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</si>
  <si>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</si>
  <si>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</si>
  <si>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</si>
  <si>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</si>
  <si>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</si>
  <si>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</si>
  <si>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</si>
  <si>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</si>
  <si>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</si>
  <si>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</si>
  <si>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</si>
  <si>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</si>
  <si>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</si>
  <si>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</si>
  <si>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</si>
  <si>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</si>
  <si>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</si>
  <si>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</si>
  <si>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</si>
  <si>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</si>
  <si>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</si>
  <si>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</si>
  <si>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</si>
  <si>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</si>
  <si>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</si>
  <si>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</si>
  <si>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</si>
  <si>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</si>
  <si>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</si>
  <si>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</si>
  <si>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</si>
  <si>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</si>
  <si>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</si>
  <si>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</si>
  <si>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</si>
  <si>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</si>
  <si>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</si>
  <si>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</si>
  <si>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</si>
  <si>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</si>
  <si>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</si>
  <si>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</si>
  <si>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</si>
  <si>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</si>
  <si>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</si>
  <si>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</si>
  <si>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</si>
  <si>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</si>
  <si>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</si>
  <si>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</si>
  <si>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</si>
  <si>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</si>
  <si>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</si>
  <si>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</si>
  <si>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</si>
  <si>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</si>
  <si>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</si>
  <si>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</si>
  <si>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</si>
  <si>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</si>
  <si>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</si>
  <si>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</si>
  <si>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</si>
  <si>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</si>
  <si>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</si>
  <si>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</si>
  <si>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</si>
  <si>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</si>
  <si>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</si>
  <si>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</si>
  <si>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</si>
  <si>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</si>
  <si>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</si>
  <si>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</si>
  <si>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</si>
  <si>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</si>
  <si>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</si>
  <si>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</si>
  <si>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</si>
  <si>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</si>
  <si>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</si>
  <si>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</si>
  <si>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</si>
  <si>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</si>
  <si>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</si>
  <si>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</si>
  <si>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</si>
  <si>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</si>
  <si>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</si>
  <si>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</si>
  <si>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</si>
  <si>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</si>
  <si>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</si>
  <si>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</si>
  <si>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</si>
  <si>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</si>
  <si>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</si>
  <si>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</si>
  <si>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</si>
  <si>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</si>
  <si>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</si>
  <si>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</si>
  <si>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</si>
  <si>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</si>
  <si>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</si>
  <si>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</si>
  <si>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</si>
  <si>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</si>
  <si>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</si>
  <si>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</si>
  <si>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</si>
  <si>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</si>
  <si>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</si>
  <si>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</si>
  <si>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</si>
  <si>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</si>
  <si>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</si>
  <si>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</si>
  <si>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</si>
  <si>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</si>
  <si>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</si>
  <si>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</si>
  <si>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</si>
  <si>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</si>
  <si>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</si>
  <si>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</si>
  <si>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</si>
  <si>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</si>
  <si>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</si>
  <si>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</si>
  <si>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</si>
  <si>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</si>
  <si>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</si>
  <si>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</si>
  <si>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</si>
  <si>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</si>
  <si>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</si>
  <si>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</si>
  <si>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</si>
  <si>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</si>
  <si>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</si>
  <si>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</si>
  <si>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</si>
  <si>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</si>
  <si>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</si>
  <si>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</si>
  <si>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</si>
  <si>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</si>
  <si>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</si>
  <si>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</si>
  <si>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</si>
  <si>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</si>
  <si>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</si>
  <si>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</si>
  <si>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</si>
  <si>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</si>
  <si>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</si>
  <si>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</si>
  <si>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</si>
  <si>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</si>
  <si>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</si>
  <si>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</si>
  <si>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</si>
  <si>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</si>
  <si>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</si>
  <si>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</si>
  <si>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</si>
  <si>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</si>
  <si>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</si>
  <si>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</si>
  <si>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</si>
  <si>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</si>
  <si>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</si>
  <si>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</si>
  <si>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</si>
  <si>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</si>
  <si>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</si>
  <si>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</si>
  <si>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</si>
  <si>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</si>
  <si>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</si>
  <si>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</si>
  <si>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</si>
  <si>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</si>
  <si>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</si>
  <si>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</si>
  <si>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</si>
  <si>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</si>
  <si>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</si>
  <si>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</si>
  <si>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</si>
  <si>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</si>
  <si>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</si>
  <si>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</si>
  <si>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</si>
  <si>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</si>
  <si>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</si>
  <si>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</si>
  <si>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</si>
  <si>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</si>
  <si>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</si>
  <si>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</si>
  <si>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</si>
  <si>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</si>
  <si>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</si>
  <si>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</si>
  <si>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</si>
  <si>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</si>
  <si>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</si>
  <si>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</si>
  <si>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</si>
  <si>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</si>
  <si>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</si>
  <si>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</si>
  <si>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</si>
  <si>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</si>
  <si>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</si>
  <si>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</si>
  <si>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</si>
  <si>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</si>
  <si>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</si>
  <si>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</si>
  <si>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</si>
  <si>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</si>
  <si>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</si>
  <si>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</si>
  <si>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</si>
  <si>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</si>
  <si>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</si>
  <si>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</si>
  <si>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</si>
  <si>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</si>
  <si>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</si>
  <si>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</si>
  <si>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</si>
  <si>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</si>
  <si>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</si>
  <si>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</si>
  <si>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</si>
  <si>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</si>
  <si>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</si>
  <si>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</si>
  <si>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</si>
  <si>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</si>
  <si>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</si>
  <si>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</si>
  <si>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</si>
  <si>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</si>
  <si>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</si>
  <si>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</si>
  <si>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</si>
  <si>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</si>
  <si>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</si>
  <si>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</si>
  <si>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</si>
  <si>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</si>
  <si>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</si>
  <si>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</si>
  <si>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</si>
  <si>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</si>
  <si>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</si>
  <si>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</si>
  <si>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</si>
  <si>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</si>
  <si>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</si>
  <si>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</si>
  <si>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</si>
  <si>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</si>
  <si>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</si>
  <si>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</si>
  <si>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</si>
  <si>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</si>
  <si>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</si>
  <si>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</si>
  <si>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</si>
  <si>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</si>
  <si>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</si>
  <si>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</si>
  <si>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</si>
  <si>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</si>
  <si>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</si>
  <si>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</si>
  <si>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</si>
  <si>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</si>
  <si>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</si>
  <si>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</si>
  <si>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</si>
  <si>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</si>
  <si>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</si>
  <si>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</si>
  <si>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</si>
  <si>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</si>
  <si>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</si>
  <si>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</si>
  <si>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</si>
  <si>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</si>
  <si>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</si>
  <si>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</si>
  <si>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</si>
  <si>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</si>
  <si>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</si>
  <si>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</si>
  <si>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</si>
  <si>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</si>
  <si>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</si>
  <si>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</si>
  <si>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</si>
  <si>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</si>
  <si>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</si>
  <si>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</si>
  <si>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</si>
  <si>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</si>
  <si>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</si>
  <si>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</si>
  <si>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</si>
  <si>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</si>
  <si>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</si>
  <si>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</si>
  <si>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</si>
  <si>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</si>
  <si>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</si>
  <si>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</si>
  <si>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</si>
  <si>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</si>
  <si>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</si>
  <si>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</si>
  <si>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</si>
  <si>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</si>
  <si>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</si>
  <si>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</si>
  <si>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</si>
  <si>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</si>
  <si>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</si>
  <si>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</si>
  <si>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</si>
  <si>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</si>
  <si>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</si>
  <si>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</si>
  <si>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</si>
  <si>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</si>
  <si>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</si>
  <si>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</si>
  <si>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</si>
  <si>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</si>
  <si>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</si>
  <si>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</si>
  <si>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</si>
  <si>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</si>
  <si>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</si>
  <si>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</si>
  <si>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</si>
  <si>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</si>
  <si>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</si>
  <si>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</si>
  <si>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</si>
  <si>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</si>
  <si>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</si>
  <si>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</si>
  <si>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</si>
  <si>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</si>
  <si>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</si>
  <si>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</si>
  <si>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</si>
  <si>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</si>
  <si>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</si>
  <si>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</si>
  <si>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</si>
  <si>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</si>
  <si>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</si>
  <si>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</si>
  <si>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</si>
  <si>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</si>
  <si>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</si>
  <si>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</si>
  <si>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</si>
  <si>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</si>
  <si>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</si>
  <si>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</si>
  <si>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</si>
  <si>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</si>
  <si>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</si>
  <si>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</si>
  <si>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</si>
  <si>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</si>
  <si>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</si>
  <si>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</si>
  <si>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</si>
  <si>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</si>
  <si>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</si>
  <si>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</si>
  <si>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</si>
  <si>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</si>
  <si>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</si>
  <si>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</si>
  <si>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</si>
  <si>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</si>
  <si>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</si>
  <si>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</si>
  <si>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</si>
  <si>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</si>
  <si>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</si>
  <si>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</si>
  <si>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</si>
  <si>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</si>
  <si>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</si>
  <si>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</si>
  <si>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</si>
  <si>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</si>
  <si>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</si>
  <si>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</si>
  <si>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</si>
  <si>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</si>
  <si>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</si>
  <si>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</si>
  <si>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</si>
  <si>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</si>
  <si>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</si>
  <si>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</si>
  <si>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</si>
  <si>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</si>
  <si>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</si>
  <si>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</si>
  <si>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</si>
  <si>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</si>
  <si>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</si>
  <si>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</si>
  <si>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</si>
  <si>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</si>
  <si>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</si>
  <si>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</si>
  <si>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</si>
  <si>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</si>
  <si>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</si>
  <si>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</si>
  <si>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</si>
  <si>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</si>
  <si>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</si>
  <si>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</si>
  <si>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</si>
  <si>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</si>
  <si>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</si>
  <si>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</si>
  <si>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</si>
  <si>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</si>
  <si>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</si>
  <si>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</si>
  <si>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</si>
  <si>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</si>
  <si>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</si>
  <si>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</si>
  <si>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</si>
  <si>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</si>
  <si>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</si>
  <si>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</si>
  <si>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</si>
  <si>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</si>
  <si>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</si>
  <si>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</si>
  <si>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</si>
  <si>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</si>
  <si>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</si>
  <si>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</si>
  <si>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</si>
  <si>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</si>
  <si>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</si>
  <si>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</si>
  <si>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</si>
  <si>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</si>
  <si>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</si>
  <si>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</si>
  <si>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</si>
  <si>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</si>
  <si>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</si>
  <si>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</si>
  <si>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</si>
  <si>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</si>
  <si>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</si>
  <si>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</si>
  <si>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</si>
  <si>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</si>
  <si>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</si>
  <si>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</si>
  <si>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</si>
  <si>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</si>
  <si>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</si>
  <si>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</si>
  <si>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</si>
  <si>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</si>
  <si>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</si>
  <si>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</si>
  <si>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</si>
  <si>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</si>
  <si>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</si>
  <si>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</si>
  <si>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</si>
  <si>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</si>
  <si>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</si>
  <si>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</si>
  <si>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</si>
  <si>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</si>
  <si>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</si>
  <si>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</si>
  <si>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</si>
  <si>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</si>
  <si>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</si>
  <si>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</si>
  <si>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</si>
  <si>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</si>
  <si>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</si>
  <si>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</si>
  <si>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</si>
  <si>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</si>
  <si>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</si>
  <si>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</si>
  <si>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</si>
  <si>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</si>
  <si>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</si>
  <si>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</si>
  <si>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</si>
  <si>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</si>
  <si>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</si>
  <si>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</si>
  <si>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</si>
  <si>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</si>
  <si>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</si>
  <si>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</si>
  <si>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</si>
  <si>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</si>
  <si>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</si>
  <si>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</si>
  <si>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</si>
  <si>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</si>
  <si>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</si>
  <si>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</si>
  <si>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</si>
  <si>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</si>
  <si>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</si>
  <si>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</si>
  <si>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</si>
  <si>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</si>
  <si>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</si>
  <si>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</si>
  <si>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</si>
  <si>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</si>
  <si>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</si>
  <si>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</si>
  <si>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</si>
  <si>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</si>
  <si>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</si>
  <si>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</si>
  <si>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</si>
  <si>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</si>
  <si>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</si>
  <si>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</si>
  <si>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</si>
  <si>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</si>
  <si>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</si>
  <si>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</si>
  <si>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</si>
  <si>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</si>
  <si>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</si>
  <si>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</si>
  <si>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</si>
  <si>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</si>
  <si>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</si>
  <si>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</si>
  <si>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</si>
  <si>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</si>
  <si>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</si>
  <si>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</si>
  <si>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</si>
  <si>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</si>
  <si>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</si>
  <si>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</si>
  <si>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</si>
  <si>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</si>
  <si>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</si>
  <si>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</si>
  <si>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</si>
  <si>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</si>
  <si>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</si>
  <si>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</si>
  <si>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</si>
  <si>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</si>
  <si>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</si>
  <si>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</si>
  <si>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</si>
  <si>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</si>
  <si>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</si>
  <si>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</si>
  <si>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</si>
  <si>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</si>
  <si>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</si>
  <si>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</si>
  <si>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</si>
  <si>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</si>
  <si>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</si>
  <si>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</si>
  <si>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</si>
  <si>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</si>
  <si>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</si>
  <si>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</si>
  <si>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</si>
  <si>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</si>
  <si>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</si>
  <si>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</si>
  <si>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</si>
  <si>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</si>
  <si>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</si>
  <si>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</si>
  <si>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</si>
  <si>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</si>
  <si>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</si>
  <si>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</si>
  <si>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</si>
  <si>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</si>
  <si>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</si>
  <si>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</si>
  <si>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</si>
  <si>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</si>
  <si>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</si>
  <si>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</si>
  <si>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</si>
  <si>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</si>
  <si>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</si>
  <si>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</si>
  <si>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</si>
  <si>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</si>
  <si>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</si>
  <si>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</si>
  <si>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</si>
  <si>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</si>
  <si>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</si>
  <si>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</si>
  <si>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</si>
  <si>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</si>
  <si>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</si>
  <si>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</si>
  <si>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</si>
  <si>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</si>
  <si>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</si>
  <si>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</si>
  <si>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</si>
  <si>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</si>
  <si>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</si>
  <si>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</si>
  <si>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</si>
  <si>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</si>
  <si>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</si>
  <si>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</si>
  <si>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</si>
  <si>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</si>
  <si>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</si>
  <si>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</si>
  <si>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</si>
  <si>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</si>
  <si>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</si>
  <si>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</si>
  <si>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</si>
  <si>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</si>
  <si>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</si>
  <si>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</si>
  <si>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</si>
  <si>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</si>
  <si>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</si>
  <si>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</si>
  <si>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</si>
  <si>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</si>
  <si>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</si>
  <si>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</si>
  <si>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</si>
  <si>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</si>
  <si>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</si>
  <si>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</si>
  <si>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</si>
  <si>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</si>
  <si>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</si>
  <si>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</si>
  <si>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</si>
  <si>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</si>
  <si>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</si>
  <si>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</si>
  <si>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</si>
  <si>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</si>
  <si>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</si>
  <si>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</si>
  <si>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</si>
  <si>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</si>
  <si>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</si>
  <si>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</si>
  <si>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</si>
  <si>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</si>
  <si>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</si>
  <si>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</si>
  <si>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</si>
  <si>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</si>
  <si>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</si>
  <si>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</si>
  <si>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</si>
  <si>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</si>
  <si>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</si>
  <si>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</si>
  <si>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</si>
  <si>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</si>
  <si>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</si>
  <si>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</si>
  <si>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</si>
  <si>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</si>
  <si>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</si>
  <si>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</si>
  <si>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</si>
  <si>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</si>
  <si>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</si>
  <si>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</si>
  <si>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</si>
  <si>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</si>
  <si>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</si>
  <si>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</si>
  <si>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</si>
  <si>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</si>
  <si>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</si>
  <si>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</si>
  <si>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</si>
  <si>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</si>
  <si>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</si>
  <si>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</si>
  <si>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</si>
  <si>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</si>
  <si>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</si>
  <si>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</si>
  <si>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</si>
  <si>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</si>
  <si>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</si>
  <si>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</si>
  <si>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</si>
  <si>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</si>
  <si>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</si>
  <si>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</si>
  <si>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</si>
  <si>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</si>
  <si>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</si>
  <si>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</si>
  <si>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</si>
  <si>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</si>
  <si>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</si>
  <si>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</si>
  <si>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</si>
  <si>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</si>
  <si>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</si>
  <si>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</si>
  <si>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</si>
  <si>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</si>
  <si>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</si>
  <si>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</si>
  <si>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</si>
  <si>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</si>
  <si>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</si>
  <si>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</si>
  <si>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</si>
  <si>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</si>
  <si>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</si>
  <si>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</si>
  <si>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</si>
  <si>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</si>
  <si>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</si>
  <si>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</si>
  <si>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</si>
  <si>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</si>
  <si>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</si>
  <si>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</si>
  <si>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</si>
  <si>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</si>
  <si>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</si>
  <si>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</si>
  <si>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</si>
  <si>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</si>
  <si>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</si>
  <si>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</si>
  <si>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</si>
  <si>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</si>
  <si>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</si>
  <si>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</si>
  <si>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</si>
  <si>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</si>
  <si>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</si>
  <si>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</si>
  <si>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</si>
  <si>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</si>
  <si>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</si>
  <si>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</si>
  <si>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</si>
  <si>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</si>
  <si>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</si>
  <si>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</si>
  <si>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</si>
  <si>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</si>
  <si>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</si>
  <si>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</si>
  <si>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</si>
  <si>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</si>
  <si>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</si>
  <si>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</si>
  <si>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</si>
  <si>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</si>
  <si>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</si>
  <si>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</si>
  <si>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</si>
  <si>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</si>
  <si>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</si>
  <si>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</si>
  <si>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</si>
  <si>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</si>
  <si>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</si>
  <si>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</si>
  <si>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</si>
  <si>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</si>
  <si>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</si>
  <si>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</si>
  <si>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</si>
  <si>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</si>
  <si>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</si>
  <si>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</si>
  <si>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</si>
  <si>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</si>
  <si>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</si>
  <si>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</si>
  <si>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</si>
  <si>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</si>
  <si>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</si>
  <si>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</si>
  <si>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</si>
  <si>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</si>
  <si>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</si>
  <si>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</si>
  <si>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</si>
  <si>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</si>
  <si>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</si>
  <si>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</si>
  <si>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</si>
  <si>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</si>
  <si>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</si>
  <si>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</si>
  <si>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</si>
  <si>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</si>
  <si>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</si>
  <si>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</si>
  <si>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</si>
  <si>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</si>
  <si>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</si>
  <si>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</si>
  <si>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</si>
  <si>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</si>
  <si>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</si>
  <si>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</si>
  <si>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</si>
  <si>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</si>
  <si>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</si>
  <si>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</si>
  <si>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</si>
  <si>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</si>
  <si>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</si>
  <si>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</si>
  <si>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</si>
  <si>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</si>
  <si>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</si>
  <si>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</si>
  <si>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</si>
  <si>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</si>
  <si>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</si>
  <si>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</si>
  <si>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</si>
  <si>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</si>
  <si>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</si>
  <si>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</si>
  <si>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</si>
  <si>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</si>
  <si>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</si>
  <si>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</si>
  <si>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</si>
  <si>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</si>
  <si>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</si>
  <si>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</si>
  <si>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</si>
  <si>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</si>
  <si>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</si>
  <si>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</si>
  <si>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</si>
  <si>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</si>
  <si>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</si>
  <si>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</si>
  <si>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</si>
  <si>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</si>
  <si>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</si>
  <si>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</si>
  <si>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</si>
  <si>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</si>
  <si>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</si>
  <si>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</si>
  <si>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</si>
  <si>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</si>
  <si>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</si>
  <si>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</si>
  <si>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</si>
  <si>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</si>
  <si>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</si>
  <si>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</si>
  <si>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</si>
  <si>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</si>
  <si>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</si>
  <si>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</si>
  <si>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</si>
  <si>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</si>
  <si>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</si>
  <si>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</si>
  <si>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</si>
  <si>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</si>
  <si>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</si>
  <si>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</si>
  <si>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</si>
  <si>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</si>
  <si>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</si>
  <si>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</si>
  <si>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</si>
  <si>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</si>
  <si>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</si>
  <si>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</si>
  <si>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</si>
  <si>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</si>
  <si>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</si>
  <si>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</si>
  <si>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</si>
  <si>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</si>
  <si>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</si>
  <si>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</si>
  <si>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</si>
  <si>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</si>
  <si>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</si>
  <si>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</si>
  <si>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</si>
  <si>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</si>
  <si>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</si>
  <si>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</si>
  <si>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</si>
  <si>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</si>
  <si>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</si>
  <si>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</si>
  <si>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</si>
  <si>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</si>
  <si>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</si>
  <si>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</si>
  <si>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</si>
  <si>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</si>
  <si>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</si>
  <si>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</si>
  <si>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</si>
  <si>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</si>
  <si>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</si>
  <si>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</si>
  <si>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</si>
  <si>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</si>
  <si>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</si>
  <si>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</si>
  <si>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</si>
  <si>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</si>
  <si>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</si>
  <si>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</si>
  <si>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</si>
  <si>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</si>
  <si>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</si>
  <si>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</si>
  <si>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</si>
  <si>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</si>
  <si>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</si>
  <si>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</si>
  <si>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</si>
  <si>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</si>
  <si>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</si>
  <si>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</si>
  <si>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</si>
  <si>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</si>
  <si>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</si>
  <si>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</si>
  <si>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</si>
  <si>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</si>
  <si>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</si>
  <si>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</si>
  <si>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</si>
  <si>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</si>
  <si>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</si>
  <si>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</si>
  <si>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</si>
  <si>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</si>
  <si>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</si>
  <si>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</si>
  <si>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</si>
  <si>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</si>
  <si>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</si>
  <si>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</si>
  <si>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</si>
  <si>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</si>
  <si>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</si>
  <si>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</si>
  <si>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</si>
  <si>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</si>
  <si>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</si>
  <si>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</si>
  <si>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</si>
  <si>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</si>
  <si>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</si>
  <si>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</si>
  <si>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</si>
  <si>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</si>
  <si>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</si>
  <si>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</si>
  <si>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</si>
  <si>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</si>
  <si>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</si>
  <si>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</si>
  <si>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</si>
  <si>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</si>
  <si>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</si>
  <si>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</si>
  <si>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</si>
  <si>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</si>
  <si>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</si>
  <si>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</si>
  <si>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</si>
  <si>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</si>
  <si>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</si>
  <si>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</si>
  <si>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</si>
  <si>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</si>
  <si>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</si>
  <si>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</si>
  <si>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</si>
  <si>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</si>
  <si>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</si>
  <si>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</si>
  <si>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</si>
  <si>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</si>
  <si>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</si>
  <si>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</si>
  <si>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</si>
  <si>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</si>
  <si>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</si>
  <si>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</si>
  <si>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</si>
  <si>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</si>
  <si>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</si>
  <si>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</si>
  <si>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</si>
  <si>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</si>
  <si>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</si>
  <si>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</si>
  <si>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</si>
  <si>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</si>
  <si>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</si>
  <si>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</si>
  <si>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</si>
  <si>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</si>
  <si>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</si>
  <si>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</si>
  <si>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</si>
  <si>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</si>
  <si>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</si>
  <si>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</si>
  <si>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</si>
  <si>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</si>
  <si>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</si>
  <si>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</si>
  <si>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</si>
  <si>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</si>
  <si>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</si>
  <si>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</si>
  <si>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</si>
  <si>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</si>
  <si>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</si>
  <si>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</si>
  <si>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</si>
  <si>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</si>
  <si>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</si>
  <si>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</si>
  <si>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</si>
  <si>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</si>
  <si>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</si>
  <si>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</si>
  <si>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</si>
  <si>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</si>
  <si>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</si>
  <si>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</si>
  <si>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</si>
  <si>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</si>
  <si>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</si>
  <si>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</si>
  <si>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</si>
  <si>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</si>
  <si>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</si>
  <si>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</si>
  <si>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</si>
  <si>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</si>
  <si>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</si>
  <si>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</si>
  <si>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</si>
  <si>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</si>
  <si>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</si>
  <si>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</si>
  <si>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</si>
  <si>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</si>
  <si>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</si>
  <si>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</si>
  <si>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</si>
  <si>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</si>
  <si>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</si>
  <si>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</si>
  <si>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</si>
  <si>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</si>
  <si>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</si>
  <si>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</si>
  <si>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</si>
  <si>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</si>
  <si>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</si>
  <si>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</si>
  <si>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</si>
  <si>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</si>
  <si>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</si>
  <si>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</si>
  <si>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</si>
  <si>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</si>
  <si>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</si>
  <si>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</si>
  <si>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</si>
  <si>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</si>
  <si>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</si>
  <si>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</si>
  <si>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</si>
  <si>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</si>
  <si>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</si>
  <si>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</si>
  <si>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</si>
  <si>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</si>
  <si>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</si>
  <si>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</si>
  <si>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</si>
  <si>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</si>
  <si>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</si>
  <si>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</si>
  <si>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</si>
  <si>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</si>
  <si>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</si>
  <si>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</si>
  <si>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</si>
  <si>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</si>
  <si>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</si>
  <si>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</si>
  <si>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</si>
  <si>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</si>
  <si>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</si>
  <si>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</si>
  <si>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</si>
  <si>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</si>
  <si>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</si>
  <si>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</si>
  <si>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</si>
  <si>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</si>
  <si>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</si>
  <si>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</si>
  <si>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</si>
  <si>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</si>
  <si>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</si>
  <si>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</si>
  <si>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</si>
  <si>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</si>
  <si>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</si>
  <si>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</si>
  <si>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</si>
  <si>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</si>
  <si>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</si>
  <si>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</si>
  <si>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</si>
  <si>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</si>
  <si>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</si>
  <si>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</si>
  <si>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</si>
  <si>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</si>
  <si>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</si>
  <si>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</si>
  <si>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</si>
  <si>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</si>
  <si>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</si>
  <si>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</si>
  <si>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</si>
  <si>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</si>
  <si>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</si>
  <si>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</si>
  <si>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</si>
  <si>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</si>
  <si>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</si>
  <si>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</si>
  <si>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</si>
  <si>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</si>
  <si>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</si>
  <si>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</si>
  <si>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</si>
  <si>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</si>
  <si>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</si>
  <si>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</si>
  <si>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</si>
  <si>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</si>
  <si>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</si>
  <si>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</si>
  <si>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</si>
  <si>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</si>
  <si>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</si>
  <si>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</si>
  <si>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</si>
  <si>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</si>
  <si>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</si>
  <si>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</si>
  <si>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</si>
  <si>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</si>
  <si>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</si>
  <si>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</si>
  <si>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</si>
  <si>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</si>
  <si>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</si>
  <si>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</si>
  <si>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</si>
  <si>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</si>
  <si>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</si>
  <si>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</si>
  <si>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</si>
  <si>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</si>
  <si>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</si>
  <si>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</si>
  <si>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</si>
  <si>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</si>
  <si>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</si>
  <si>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</si>
  <si>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</si>
  <si>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</si>
  <si>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</si>
  <si>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</si>
  <si>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</si>
  <si>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</si>
  <si>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</si>
  <si>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</si>
  <si>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</si>
  <si>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</si>
  <si>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</si>
  <si>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</si>
  <si>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</si>
  <si>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</si>
  <si>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</si>
  <si>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</si>
  <si>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</si>
  <si>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</si>
  <si>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</si>
  <si>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</si>
  <si>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</si>
  <si>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</si>
  <si>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</si>
  <si>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</si>
  <si>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</si>
  <si>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</si>
  <si>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</si>
  <si>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</si>
  <si>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</si>
  <si>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</si>
  <si>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</si>
  <si>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</si>
  <si>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</si>
  <si>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</si>
  <si>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</si>
  <si>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</si>
  <si>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</si>
  <si>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</si>
  <si>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</si>
  <si>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</si>
  <si>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</si>
  <si>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</si>
  <si>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</si>
  <si>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</si>
  <si>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</si>
  <si>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</si>
  <si>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</si>
  <si>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</si>
  <si>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</si>
  <si>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</si>
  <si>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</si>
  <si>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</si>
  <si>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</si>
  <si>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</si>
  <si>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</si>
  <si>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</si>
  <si>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</si>
  <si>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</si>
  <si>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</si>
  <si>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</si>
  <si>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</si>
  <si>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</si>
  <si>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</si>
  <si>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</si>
  <si>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</si>
  <si>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</si>
  <si>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</si>
  <si>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</si>
  <si>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</si>
  <si>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</si>
  <si>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</si>
  <si>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</si>
  <si>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</si>
  <si>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</si>
  <si>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</si>
  <si>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</si>
  <si>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</si>
  <si>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</si>
  <si>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</si>
  <si>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</si>
  <si>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</si>
  <si>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</si>
  <si>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</si>
  <si>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</si>
  <si>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</si>
  <si>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</si>
  <si>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</si>
  <si>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</si>
  <si>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</si>
  <si>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</si>
  <si>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</si>
  <si>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</si>
  <si>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</si>
  <si>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</si>
  <si>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</si>
  <si>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</si>
  <si>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</si>
  <si>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</si>
  <si>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</si>
  <si>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</si>
  <si>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</si>
  <si>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</si>
  <si>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</si>
  <si>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</si>
  <si>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</si>
  <si>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</si>
  <si>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</si>
  <si>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</si>
  <si>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</si>
  <si>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</si>
  <si>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</si>
  <si>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</si>
  <si>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</si>
  <si>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</si>
  <si>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</si>
  <si>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</si>
  <si>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</si>
  <si>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</si>
  <si>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</si>
  <si>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</si>
  <si>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</si>
  <si>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</si>
  <si>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</si>
  <si>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</si>
  <si>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</si>
  <si>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</si>
  <si>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</si>
  <si>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</si>
  <si>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</si>
  <si>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</si>
  <si>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</si>
  <si>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</si>
  <si>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</si>
  <si>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</si>
  <si>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</si>
  <si>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</si>
  <si>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</si>
  <si>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</si>
  <si>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</si>
  <si>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</si>
  <si>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</si>
  <si>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</si>
  <si>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</si>
  <si>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</si>
  <si>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</si>
  <si>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</si>
  <si>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</si>
  <si>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</si>
  <si>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</si>
  <si>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</si>
  <si>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</si>
  <si>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</si>
  <si>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</si>
  <si>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</si>
  <si>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</si>
  <si>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</si>
  <si>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</si>
  <si>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</si>
  <si>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</si>
  <si>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</si>
  <si>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</si>
  <si>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</si>
  <si>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</si>
  <si>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</si>
  <si>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</si>
  <si>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</si>
  <si>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</si>
  <si>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</si>
  <si>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</si>
  <si>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</si>
  <si>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</si>
  <si>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</si>
  <si>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</si>
  <si>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</si>
  <si>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</si>
  <si>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</si>
  <si>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</si>
  <si>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</si>
  <si>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</si>
  <si>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</si>
  <si>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</si>
  <si>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</si>
  <si>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</si>
  <si>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</si>
  <si>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</si>
  <si>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</si>
  <si>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</si>
  <si>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</si>
  <si>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</si>
  <si>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</si>
  <si>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</si>
  <si>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</si>
  <si>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</si>
  <si>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</si>
  <si>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</si>
  <si>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</si>
  <si>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</si>
  <si>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</si>
  <si>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</si>
  <si>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</si>
  <si>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</si>
  <si>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</si>
  <si>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</si>
  <si>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</si>
  <si>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</si>
  <si>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</si>
  <si>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</si>
  <si>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</si>
  <si>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</si>
  <si>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</si>
  <si>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</si>
  <si>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</si>
  <si>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</si>
  <si>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</si>
  <si>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</si>
  <si>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</si>
  <si>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</si>
  <si>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</si>
  <si>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</si>
  <si>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</si>
  <si>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</si>
  <si>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</si>
  <si>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</si>
  <si>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</si>
  <si>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</si>
  <si>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</si>
  <si>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</si>
  <si>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</si>
  <si>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</si>
  <si>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</si>
  <si>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</si>
  <si>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</si>
  <si>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</si>
  <si>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</si>
  <si>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</si>
  <si>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</si>
  <si>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</si>
  <si>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</si>
  <si>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</si>
  <si>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</si>
  <si>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</si>
  <si>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</si>
  <si>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</si>
  <si>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</si>
  <si>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</si>
  <si>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</si>
  <si>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</si>
  <si>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</si>
  <si>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</si>
  <si>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</si>
  <si>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</si>
  <si>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</si>
  <si>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</si>
  <si>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</si>
  <si>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</si>
  <si>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</si>
  <si>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</si>
  <si>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</si>
  <si>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</si>
  <si>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</si>
  <si>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</si>
  <si>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</si>
  <si>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</si>
  <si>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</si>
  <si>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</si>
  <si>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</si>
  <si>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</si>
  <si>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</si>
  <si>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</si>
  <si>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</si>
  <si>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</si>
  <si>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</si>
  <si>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</si>
  <si>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</si>
  <si>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</si>
  <si>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</si>
  <si>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</si>
  <si>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</si>
  <si>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</si>
  <si>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</si>
  <si>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</si>
  <si>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</si>
  <si>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</si>
  <si>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</si>
  <si>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</si>
  <si>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</si>
  <si>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</si>
  <si>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</si>
  <si>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</si>
  <si>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</si>
  <si>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</si>
  <si>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</si>
  <si>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</si>
  <si>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</si>
  <si>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</si>
  <si>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</si>
  <si>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</si>
  <si>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</si>
  <si>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</si>
  <si>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</si>
  <si>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</si>
  <si>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</si>
  <si>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</si>
  <si>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</si>
  <si>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</si>
  <si>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</si>
  <si>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</si>
  <si>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</si>
  <si>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</si>
  <si>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</si>
  <si>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</si>
  <si>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</si>
  <si>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</si>
  <si>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</si>
  <si>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</si>
  <si>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</si>
  <si>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</si>
  <si>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</si>
  <si>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</si>
  <si>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</si>
  <si>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</si>
  <si>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</si>
  <si>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</si>
  <si>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</si>
  <si>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</si>
  <si>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</si>
  <si>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</si>
  <si>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</si>
  <si>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</si>
  <si>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</si>
  <si>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</si>
  <si>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</si>
  <si>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</si>
  <si>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</si>
  <si>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</si>
  <si>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</si>
  <si>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</si>
  <si>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</si>
  <si>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</si>
  <si>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</si>
  <si>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</si>
  <si>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</si>
  <si>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</si>
  <si>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</si>
  <si>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</si>
  <si>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</si>
  <si>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</si>
  <si>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</si>
  <si>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</si>
  <si>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</si>
  <si>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</si>
  <si>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</si>
  <si>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</si>
  <si>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</si>
  <si>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</si>
  <si>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</si>
  <si>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</si>
  <si>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</si>
  <si>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</si>
  <si>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</si>
  <si>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</si>
  <si>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</si>
  <si>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</si>
  <si>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</si>
  <si>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</si>
  <si>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</si>
  <si>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</si>
  <si>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</si>
  <si>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</si>
  <si>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</si>
  <si>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</si>
  <si>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</si>
  <si>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</si>
  <si>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</si>
  <si>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</si>
  <si>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</si>
  <si>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</si>
  <si>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</si>
  <si>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</si>
  <si>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</si>
  <si>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</si>
  <si>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</si>
  <si>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</si>
  <si>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</si>
  <si>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</si>
  <si>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</si>
  <si>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</si>
  <si>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</si>
  <si>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</si>
  <si>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</si>
  <si>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</si>
  <si>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</si>
  <si>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</si>
  <si>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</si>
  <si>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</si>
  <si>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</si>
  <si>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</si>
  <si>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</si>
  <si>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</si>
  <si>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</si>
  <si>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</si>
  <si>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</si>
  <si>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</si>
  <si>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</si>
  <si>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</si>
  <si>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</si>
  <si>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</si>
  <si>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</si>
  <si>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</si>
  <si>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</si>
  <si>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</si>
  <si>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</si>
  <si>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</si>
  <si>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</si>
  <si>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</si>
  <si>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</si>
  <si>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</si>
  <si>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</si>
  <si>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</si>
  <si>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</si>
  <si>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</si>
  <si>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</si>
  <si>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</si>
  <si>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</si>
  <si>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</si>
  <si>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</si>
  <si>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</si>
  <si>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</si>
  <si>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</si>
  <si>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</si>
  <si>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</si>
  <si>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</si>
  <si>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</si>
  <si>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</si>
  <si>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</si>
  <si>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</si>
  <si>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</si>
  <si>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</si>
  <si>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</si>
  <si>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</si>
  <si>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</si>
  <si>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</si>
  <si>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</si>
  <si>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</si>
  <si>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</si>
  <si>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</si>
  <si>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</si>
  <si>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</si>
  <si>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</si>
  <si>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</si>
  <si>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</si>
  <si>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</si>
  <si>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</si>
  <si>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</si>
  <si>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</si>
  <si>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</si>
  <si>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</si>
  <si>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</si>
  <si>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</si>
  <si>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</si>
  <si>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</si>
  <si>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</si>
  <si>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</si>
  <si>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</si>
  <si>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</si>
  <si>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</si>
  <si>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</si>
  <si>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</si>
  <si>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</si>
  <si>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</si>
  <si>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</si>
  <si>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</si>
  <si>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</si>
  <si>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</si>
  <si>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</si>
  <si>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</si>
  <si>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</si>
  <si>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</si>
  <si>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</si>
  <si>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</si>
  <si>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</si>
  <si>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</si>
  <si>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</si>
  <si>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</si>
  <si>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</si>
  <si>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</si>
  <si>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</si>
  <si>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</si>
  <si>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</si>
  <si>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</si>
  <si>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</si>
  <si>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</si>
  <si>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</si>
  <si>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</si>
  <si>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</si>
  <si>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</si>
  <si>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</si>
  <si>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</si>
  <si>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</si>
  <si>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</si>
  <si>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</si>
  <si>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</si>
  <si>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</si>
  <si>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</si>
  <si>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</si>
  <si>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</si>
  <si>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</si>
  <si>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</si>
  <si>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</si>
  <si>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</si>
  <si>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</si>
  <si>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</si>
  <si>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</si>
  <si>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</si>
  <si>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</si>
  <si>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</si>
  <si>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</si>
  <si>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</si>
  <si>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</si>
  <si>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</si>
  <si>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</si>
  <si>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</si>
  <si>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</si>
  <si>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</si>
  <si>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</si>
  <si>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</si>
  <si>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</si>
  <si>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</si>
  <si>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</si>
  <si>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</si>
  <si>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</si>
  <si>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</si>
  <si>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</si>
  <si>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</si>
  <si>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</si>
  <si>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</si>
  <si>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</si>
  <si>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</si>
  <si>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</si>
  <si>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</si>
  <si>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</si>
  <si>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</si>
  <si>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</si>
  <si>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</si>
  <si>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</si>
  <si>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</si>
  <si>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</si>
  <si>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</si>
  <si>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</si>
  <si>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</si>
  <si>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</si>
  <si>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</si>
  <si>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</si>
  <si>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</si>
  <si>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</si>
  <si>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</si>
  <si>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</si>
  <si>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</si>
  <si>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</si>
  <si>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</si>
  <si>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</si>
  <si>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</si>
  <si>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</si>
  <si>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</si>
  <si>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</si>
  <si>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</si>
  <si>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</si>
  <si>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</si>
  <si>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</si>
  <si>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</si>
  <si>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</si>
  <si>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</si>
  <si>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</si>
  <si>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</si>
  <si>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</si>
  <si>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</si>
  <si>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</si>
  <si>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</si>
  <si>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</si>
  <si>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</si>
  <si>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</si>
  <si>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</si>
  <si>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</si>
  <si>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</si>
  <si>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</si>
  <si>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</si>
  <si>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</si>
  <si>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</si>
  <si>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</si>
  <si>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</si>
  <si>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</si>
  <si>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</si>
  <si>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</si>
  <si>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</si>
  <si>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</si>
  <si>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</si>
  <si>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</si>
  <si>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</si>
  <si>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</si>
  <si>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</si>
  <si>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</si>
  <si>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</si>
  <si>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</si>
  <si>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</si>
  <si>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</si>
  <si>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</si>
  <si>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</si>
  <si>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</si>
  <si>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</si>
  <si>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</si>
  <si>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</si>
  <si>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</si>
  <si>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</si>
  <si>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</si>
  <si>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</si>
  <si>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</si>
  <si>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</si>
  <si>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</si>
  <si>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</si>
  <si>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</si>
  <si>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</si>
  <si>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</si>
  <si>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</si>
  <si>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</si>
  <si>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</si>
  <si>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</si>
  <si>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</si>
  <si>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</si>
  <si>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</si>
  <si>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</si>
  <si>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</si>
  <si>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</si>
  <si>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</si>
  <si>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</si>
  <si>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</si>
  <si>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</si>
  <si>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</si>
  <si>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</si>
  <si>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</si>
  <si>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</si>
  <si>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</si>
  <si>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</si>
  <si>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</si>
  <si>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</si>
  <si>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</si>
  <si>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</si>
  <si>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</si>
  <si>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</si>
  <si>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</si>
  <si>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</si>
  <si>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</si>
  <si>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</si>
  <si>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</si>
  <si>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</si>
  <si>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</si>
  <si>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</si>
  <si>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</si>
  <si>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</si>
  <si>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</si>
  <si>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</si>
  <si>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</si>
  <si>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</si>
  <si>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</si>
  <si>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</si>
  <si>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</si>
  <si>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</si>
  <si>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</si>
  <si>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</si>
  <si>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</si>
  <si>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</si>
  <si>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</si>
  <si>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</si>
  <si>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</si>
  <si>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</si>
  <si>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</si>
  <si>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</si>
  <si>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</si>
  <si>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</si>
  <si>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</si>
  <si>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</si>
  <si>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</si>
  <si>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</si>
  <si>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</si>
  <si>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</si>
  <si>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</si>
  <si>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</si>
  <si>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</si>
  <si>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</si>
  <si>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</si>
  <si>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</si>
  <si>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</si>
  <si>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</si>
  <si>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</si>
  <si>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</si>
  <si>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</si>
  <si>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</si>
  <si>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</si>
  <si>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</si>
  <si>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</si>
  <si>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</si>
  <si>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</si>
  <si>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</si>
  <si>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</si>
  <si>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</si>
  <si>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</si>
  <si>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</si>
  <si>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</si>
  <si>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</si>
  <si>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</si>
  <si>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</si>
  <si>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</si>
  <si>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</si>
  <si>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</si>
  <si>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</si>
  <si>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</si>
  <si>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</si>
  <si>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</si>
  <si>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</si>
  <si>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</si>
  <si>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</si>
  <si>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</si>
  <si>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</si>
  <si>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</si>
  <si>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</si>
  <si>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</si>
  <si>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</si>
  <si>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</si>
  <si>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</si>
  <si>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</si>
  <si>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</si>
  <si>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</si>
  <si>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</si>
  <si>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</si>
  <si>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</si>
  <si>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</si>
  <si>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</si>
  <si>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</si>
  <si>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</si>
  <si>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</si>
  <si>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</si>
  <si>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</si>
  <si>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</si>
  <si>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</si>
  <si>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</si>
  <si>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</si>
  <si>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</si>
  <si>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</si>
  <si>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</si>
  <si>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</si>
  <si>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</si>
  <si>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</si>
  <si>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</si>
  <si>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</si>
  <si>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</si>
  <si>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</si>
  <si>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</si>
  <si>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</si>
  <si>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</si>
  <si>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</si>
  <si>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</si>
  <si>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</si>
  <si>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</si>
  <si>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</si>
  <si>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</si>
  <si>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</si>
  <si>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</si>
  <si>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</si>
  <si>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</si>
  <si>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</si>
  <si>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</si>
  <si>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</si>
  <si>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</si>
  <si>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</si>
  <si>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</si>
  <si>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</si>
  <si>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</si>
  <si>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</si>
  <si>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</si>
  <si>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</si>
  <si>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</si>
  <si>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</si>
  <si>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</si>
  <si>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</si>
  <si>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</si>
  <si>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</si>
  <si>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</si>
  <si>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</si>
  <si>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</si>
  <si>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</si>
  <si>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</si>
  <si>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</si>
  <si>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</si>
  <si>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</si>
  <si>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</si>
  <si>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</si>
  <si>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</si>
  <si>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</si>
  <si>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</si>
  <si>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</si>
  <si>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</si>
  <si>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</si>
  <si>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</si>
  <si>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</si>
  <si>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</si>
  <si>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</si>
  <si>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</si>
  <si>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</si>
  <si>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</si>
  <si>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</si>
  <si>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</si>
  <si>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</si>
  <si>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</si>
  <si>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</si>
  <si>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</si>
  <si>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</si>
  <si>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</si>
  <si>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</si>
  <si>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</si>
  <si>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</si>
  <si>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</si>
  <si>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</si>
  <si>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</si>
  <si>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</si>
  <si>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</si>
  <si>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</si>
  <si>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</si>
  <si>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</si>
  <si>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</si>
  <si>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</si>
  <si>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</si>
  <si>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</si>
  <si>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</si>
  <si>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</si>
  <si>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</si>
  <si>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</si>
  <si>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</si>
  <si>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</si>
  <si>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</si>
  <si>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</si>
  <si>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</si>
  <si>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</si>
  <si>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</si>
  <si>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</si>
  <si>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</si>
  <si>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</si>
  <si>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</si>
  <si>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</si>
  <si>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</si>
  <si>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</si>
  <si>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</si>
  <si>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</si>
  <si>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</si>
  <si>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</si>
  <si>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</si>
  <si>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</si>
  <si>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</si>
  <si>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</si>
  <si>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</si>
  <si>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</si>
  <si>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</si>
  <si>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</si>
  <si>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</si>
  <si>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</si>
  <si>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</si>
  <si>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</si>
  <si>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</si>
  <si>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</si>
  <si>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</si>
  <si>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</si>
  <si>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</si>
  <si>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</si>
  <si>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</si>
  <si>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</si>
  <si>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</si>
  <si>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</si>
  <si>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</si>
  <si>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</si>
  <si>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</si>
  <si>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</si>
  <si>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</si>
  <si>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</si>
  <si>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</si>
  <si>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</si>
  <si>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</si>
  <si>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</si>
  <si>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</si>
  <si>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</si>
  <si>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</si>
  <si>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</si>
  <si>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</si>
  <si>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</si>
  <si>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</si>
  <si>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</si>
  <si>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</si>
  <si>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</si>
  <si>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</si>
  <si>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</si>
  <si>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</si>
  <si>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</si>
  <si>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</si>
  <si>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</si>
  <si>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</si>
  <si>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</si>
  <si>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</si>
  <si>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</si>
  <si>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</si>
  <si>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</si>
  <si>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</si>
  <si>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</si>
  <si>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</si>
  <si>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</si>
  <si>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</si>
  <si>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</si>
  <si>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</si>
  <si>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</si>
  <si>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</si>
  <si>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</si>
  <si>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</si>
  <si>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</si>
  <si>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</si>
  <si>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</si>
  <si>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</si>
  <si>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</si>
  <si>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</si>
  <si>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</si>
  <si>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</si>
  <si>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</si>
  <si>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</si>
  <si>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</si>
  <si>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</si>
  <si>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</si>
  <si>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</si>
  <si>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</si>
  <si>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</si>
  <si>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</si>
  <si>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</si>
  <si>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</si>
  <si>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</si>
  <si>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</si>
  <si>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</si>
  <si>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</si>
  <si>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</si>
  <si>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</si>
  <si>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</si>
  <si>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</si>
  <si>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</si>
  <si>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</si>
  <si>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</si>
  <si>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</si>
  <si>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</si>
  <si>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</si>
  <si>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</si>
  <si>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</si>
  <si>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</si>
  <si>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</si>
  <si>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</si>
  <si>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</si>
  <si>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</si>
  <si>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</si>
  <si>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</si>
  <si>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</si>
  <si>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</si>
  <si>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</si>
  <si>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</si>
  <si>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</si>
  <si>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</si>
  <si>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</si>
  <si>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</si>
  <si>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</si>
  <si>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</si>
  <si>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</si>
  <si>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</si>
  <si>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</si>
  <si>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</si>
  <si>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</si>
  <si>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</si>
  <si>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</si>
  <si>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</si>
  <si>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</si>
  <si>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</si>
  <si>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</si>
  <si>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</si>
  <si>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</si>
  <si>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</si>
  <si>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</si>
  <si>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</si>
  <si>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</si>
  <si>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</si>
  <si>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</si>
  <si>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</si>
  <si>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</si>
  <si>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</si>
  <si>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</si>
  <si>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</si>
  <si>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</si>
  <si>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</si>
  <si>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</si>
  <si>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</si>
  <si>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</si>
  <si>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</si>
  <si>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</si>
  <si>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</si>
  <si>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</si>
  <si>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</si>
  <si>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</si>
  <si>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</si>
  <si>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</si>
  <si>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</si>
  <si>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</si>
  <si>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</si>
  <si>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</si>
  <si>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</si>
  <si>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</si>
  <si>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</si>
  <si>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</si>
  <si>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</si>
  <si>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</si>
  <si>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</si>
  <si>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</si>
  <si>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</si>
  <si>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</si>
  <si>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</si>
  <si>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</si>
  <si>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</si>
  <si>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</si>
  <si>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</si>
  <si>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</si>
  <si>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</si>
  <si>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</si>
  <si>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</si>
  <si>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</si>
  <si>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</si>
  <si>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</si>
  <si>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</si>
  <si>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</si>
  <si>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</si>
  <si>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</si>
  <si>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</si>
  <si>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</si>
  <si>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</si>
  <si>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</si>
  <si>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</si>
  <si>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</si>
  <si>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</si>
  <si>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</si>
  <si>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</si>
  <si>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</si>
  <si>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</si>
  <si>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</si>
  <si>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</si>
  <si>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</si>
  <si>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</si>
  <si>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</si>
  <si>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</si>
  <si>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</si>
  <si>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</si>
  <si>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</si>
  <si>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</si>
  <si>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</si>
  <si>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</si>
  <si>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</si>
  <si>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</si>
  <si>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</si>
  <si>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</si>
  <si>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</si>
  <si>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</si>
  <si>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</si>
  <si>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</si>
  <si>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</si>
  <si>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</si>
  <si>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</si>
  <si>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</si>
  <si>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</si>
  <si>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</si>
  <si>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</si>
  <si>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</si>
  <si>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</si>
  <si>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</si>
  <si>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</si>
  <si>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</si>
  <si>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</si>
  <si>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</si>
  <si>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</si>
  <si>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</si>
  <si>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</si>
  <si>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</si>
  <si>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</si>
  <si>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</si>
  <si>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</si>
  <si>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</si>
  <si>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</si>
  <si>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</si>
  <si>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</si>
  <si>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</si>
  <si>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</si>
  <si>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</si>
  <si>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</si>
  <si>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</si>
  <si>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</si>
  <si>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</si>
  <si>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</si>
  <si>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</si>
  <si>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</si>
  <si>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</si>
  <si>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</si>
  <si>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</si>
  <si>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</si>
  <si>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</si>
  <si>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</si>
  <si>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</si>
  <si>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</si>
  <si>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</si>
  <si>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</si>
  <si>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</si>
  <si>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</si>
  <si>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</si>
  <si>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</si>
  <si>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</si>
  <si>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</si>
  <si>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</si>
  <si>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</si>
  <si>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</si>
  <si>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</si>
  <si>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</si>
  <si>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</si>
  <si>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</si>
  <si>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</si>
  <si>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</si>
  <si>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</si>
  <si>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</si>
  <si>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</si>
  <si>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</si>
  <si>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</si>
  <si>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</si>
  <si>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</si>
  <si>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</si>
  <si>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</si>
  <si>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</si>
  <si>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</si>
  <si>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</si>
  <si>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</si>
  <si>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</si>
  <si>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</si>
  <si>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</si>
  <si>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</si>
  <si>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</si>
  <si>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</si>
  <si>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</si>
  <si>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</si>
  <si>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</si>
  <si>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</si>
  <si>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</si>
  <si>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</si>
  <si>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</si>
  <si>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</si>
  <si>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</si>
  <si>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</si>
  <si>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</si>
  <si>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</si>
  <si>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</si>
  <si>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</si>
  <si>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</si>
  <si>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</si>
  <si>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</si>
  <si>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</si>
  <si>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</si>
  <si>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</si>
  <si>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</si>
  <si>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</si>
  <si>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</si>
  <si>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</si>
  <si>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</si>
  <si>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</si>
  <si>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</si>
  <si>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</si>
  <si>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</si>
  <si>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</si>
  <si>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</si>
  <si>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</si>
  <si>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</si>
  <si>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</si>
  <si>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</si>
  <si>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</si>
  <si>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</si>
  <si>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</si>
  <si>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</si>
  <si>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</si>
  <si>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</si>
  <si>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</si>
  <si>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</si>
  <si>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</si>
  <si>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</si>
  <si>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</si>
  <si>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</si>
  <si>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</si>
  <si>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</si>
  <si>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</si>
  <si>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</si>
  <si>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</si>
  <si>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</si>
  <si>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</si>
  <si>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</si>
  <si>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</si>
  <si>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</si>
  <si>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</si>
  <si>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</si>
  <si>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</si>
  <si>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</si>
  <si>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</si>
  <si>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</si>
  <si>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</si>
  <si>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</si>
  <si>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</si>
  <si>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</si>
  <si>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</si>
  <si>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</si>
  <si>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</si>
  <si>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</si>
  <si>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</si>
  <si>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</si>
  <si>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</si>
  <si>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</si>
  <si>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</si>
  <si>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</si>
  <si>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</si>
  <si>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</si>
  <si>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</si>
  <si>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</si>
  <si>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</si>
  <si>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</si>
  <si>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</si>
  <si>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</si>
  <si>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</si>
  <si>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</si>
  <si>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</si>
  <si>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</si>
  <si>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</si>
  <si>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</si>
  <si>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</si>
  <si>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</si>
  <si>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</si>
  <si>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</si>
  <si>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</si>
  <si>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</si>
  <si>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</si>
  <si>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</si>
  <si>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</si>
  <si>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</si>
  <si>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</si>
  <si>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</si>
  <si>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</si>
  <si>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</si>
  <si>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</si>
  <si>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</si>
  <si>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</si>
  <si>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</si>
  <si>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</si>
  <si>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</si>
  <si>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</si>
  <si>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</si>
  <si>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</si>
  <si>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</si>
  <si>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</si>
  <si>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</si>
  <si>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</si>
  <si>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</si>
  <si>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</si>
  <si>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</si>
  <si>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</si>
  <si>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</si>
  <si>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</si>
  <si>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</si>
  <si>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</si>
  <si>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</si>
  <si>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</si>
  <si>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</si>
  <si>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</si>
  <si>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</si>
  <si>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</si>
  <si>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</si>
  <si>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</si>
  <si>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</si>
  <si>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</si>
  <si>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</si>
  <si>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</si>
  <si>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</si>
  <si>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</si>
  <si>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</si>
  <si>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</si>
  <si>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</si>
  <si>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</si>
  <si>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</si>
  <si>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</si>
  <si>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</si>
  <si>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</si>
  <si>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</si>
  <si>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</si>
  <si>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</si>
  <si>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</si>
  <si>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</si>
  <si>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</si>
  <si>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</si>
  <si>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</si>
  <si>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</si>
  <si>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</si>
  <si>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</si>
  <si>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</si>
  <si>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</si>
  <si>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</si>
  <si>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</si>
  <si>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</si>
  <si>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</si>
  <si>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</si>
  <si>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</si>
  <si>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</si>
  <si>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</si>
  <si>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</si>
  <si>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</si>
  <si>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</si>
  <si>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</si>
  <si>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</si>
  <si>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</si>
  <si>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</si>
  <si>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</si>
  <si>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</si>
  <si>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</si>
  <si>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</si>
  <si>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</si>
  <si>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</si>
  <si>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</si>
  <si>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</si>
  <si>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</si>
  <si>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</si>
  <si>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</si>
  <si>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</si>
  <si>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</si>
  <si>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</si>
  <si>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</si>
  <si>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</si>
  <si>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</si>
  <si>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</si>
  <si>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</si>
  <si>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</si>
  <si>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</si>
  <si>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</si>
  <si>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</si>
  <si>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</si>
  <si>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</si>
  <si>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</si>
  <si>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</si>
  <si>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</si>
  <si>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</si>
  <si>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</si>
  <si>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</si>
  <si>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</si>
  <si>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</si>
  <si>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</si>
  <si>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</si>
  <si>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</si>
  <si>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</si>
  <si>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</si>
  <si>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</si>
  <si>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</si>
  <si>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</si>
  <si>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</si>
  <si>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</si>
  <si>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</si>
  <si>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</si>
  <si>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</si>
  <si>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</si>
  <si>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</si>
  <si>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</si>
  <si>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</si>
  <si>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</si>
  <si>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</si>
  <si>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</si>
  <si>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</si>
  <si>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</si>
  <si>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</si>
  <si>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</si>
  <si>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</si>
  <si>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</si>
  <si>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</si>
  <si>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</si>
  <si>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</si>
  <si>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</si>
  <si>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</si>
  <si>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</si>
  <si>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</si>
  <si>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</si>
  <si>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</si>
  <si>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</si>
  <si>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</si>
  <si>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</si>
  <si>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</si>
  <si>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</si>
  <si>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</si>
  <si>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</si>
  <si>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</si>
  <si>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</si>
  <si>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</si>
  <si>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</si>
  <si>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</si>
  <si>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</si>
  <si>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</si>
  <si>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</si>
  <si>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</si>
  <si>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</si>
  <si>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</si>
  <si>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</si>
  <si>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</si>
  <si>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</si>
  <si>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</si>
  <si>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</si>
  <si>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</si>
  <si>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</si>
  <si>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</si>
  <si>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</si>
  <si>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</si>
  <si>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</si>
  <si>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</si>
  <si>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</si>
  <si>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</si>
  <si>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</si>
  <si>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</si>
  <si>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</si>
  <si>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</si>
  <si>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</si>
  <si>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</si>
  <si>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</si>
  <si>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</si>
  <si>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</si>
  <si>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</si>
  <si>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</si>
  <si>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</si>
  <si>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</si>
  <si>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</si>
  <si>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</si>
  <si>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</si>
  <si>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</si>
  <si>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</si>
  <si>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</si>
  <si>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</si>
  <si>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</si>
  <si>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</si>
  <si>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</si>
  <si>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</si>
  <si>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</si>
  <si>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</si>
  <si>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</si>
  <si>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</si>
  <si>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</si>
  <si>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</si>
  <si>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</si>
  <si>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</si>
  <si>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</si>
  <si>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</si>
  <si>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</si>
  <si>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</si>
  <si>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</si>
  <si>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</si>
  <si>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</si>
  <si>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</si>
  <si>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</si>
  <si>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</si>
  <si>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</si>
  <si>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</si>
  <si>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</si>
  <si>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</si>
  <si>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</si>
  <si>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</si>
  <si>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</si>
  <si>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</si>
  <si>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</si>
  <si>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</si>
  <si>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</si>
  <si>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</si>
  <si>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</si>
  <si>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</si>
  <si>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</si>
  <si>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</si>
  <si>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</si>
  <si>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</si>
  <si>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</si>
  <si>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</si>
  <si>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</si>
  <si>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</si>
  <si>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</si>
  <si>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</si>
  <si>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</si>
  <si>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</si>
  <si>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</si>
  <si>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</si>
  <si>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</si>
  <si>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</si>
  <si>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</si>
  <si>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</si>
  <si>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</si>
  <si>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</si>
  <si>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</si>
  <si>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</si>
  <si>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</si>
  <si>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</si>
  <si>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</si>
  <si>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</si>
  <si>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</si>
  <si>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</si>
  <si>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</si>
  <si>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</si>
  <si>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</si>
  <si>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</si>
  <si>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</si>
  <si>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</si>
  <si>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</si>
  <si>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</si>
  <si>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</si>
  <si>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</si>
  <si>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</si>
  <si>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</si>
  <si>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</si>
  <si>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</si>
  <si>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</si>
  <si>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</si>
  <si>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</si>
  <si>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</si>
  <si>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</si>
  <si>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</si>
  <si>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</si>
  <si>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</si>
  <si>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</si>
  <si>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</si>
  <si>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</si>
  <si>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</si>
  <si>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</si>
  <si>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</si>
  <si>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</si>
  <si>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</si>
  <si>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</si>
  <si>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</si>
  <si>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</si>
  <si>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</si>
  <si>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</si>
  <si>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</si>
  <si>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</si>
  <si>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</si>
  <si>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</si>
  <si>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</si>
  <si>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</si>
  <si>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</si>
  <si>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</si>
  <si>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</si>
  <si>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</si>
  <si>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</si>
  <si>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</si>
  <si>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</si>
  <si>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</si>
  <si>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</si>
  <si>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</si>
  <si>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</si>
  <si>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</si>
  <si>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</si>
  <si>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</si>
  <si>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</si>
  <si>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</si>
  <si>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</si>
  <si>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</si>
  <si>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</si>
  <si>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</si>
  <si>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</si>
  <si>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</si>
  <si>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</si>
  <si>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</si>
  <si>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</si>
  <si>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</si>
  <si>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</si>
  <si>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</si>
  <si>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</si>
  <si>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</si>
  <si>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</si>
  <si>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</si>
  <si>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</si>
  <si>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</si>
  <si>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</si>
  <si>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</si>
  <si>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</si>
  <si>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</si>
  <si>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</si>
  <si>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</si>
  <si>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</si>
  <si>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</si>
  <si>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</si>
  <si>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</si>
  <si>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</si>
  <si>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</si>
  <si>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</si>
  <si>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</si>
  <si>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</si>
  <si>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</si>
  <si>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</si>
  <si>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</si>
  <si>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</si>
  <si>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</si>
  <si>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</si>
  <si>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</si>
  <si>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</si>
  <si>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</si>
  <si>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</si>
  <si>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</si>
  <si>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</si>
  <si>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</si>
  <si>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</si>
  <si>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</si>
  <si>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</si>
  <si>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</si>
  <si>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</si>
  <si>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</si>
  <si>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</si>
  <si>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</si>
  <si>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</si>
  <si>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</si>
  <si>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</si>
  <si>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</si>
  <si>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</si>
  <si>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</si>
  <si>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</si>
  <si>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</si>
  <si>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</si>
  <si>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</si>
  <si>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</si>
  <si>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</si>
  <si>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</si>
  <si>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</si>
  <si>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</si>
  <si>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</si>
  <si>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</si>
  <si>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</si>
  <si>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</si>
  <si>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</si>
  <si>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</si>
  <si>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</si>
  <si>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</si>
  <si>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</si>
  <si>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</si>
  <si>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</si>
  <si>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</si>
  <si>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</si>
  <si>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</si>
  <si>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</si>
  <si>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</si>
  <si>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</si>
  <si>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</si>
  <si>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</si>
  <si>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</si>
  <si>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</si>
  <si>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</si>
  <si>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</si>
  <si>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</si>
  <si>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</si>
  <si>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</si>
  <si>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</si>
  <si>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</si>
  <si>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</si>
  <si>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</si>
  <si>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</si>
  <si>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</si>
  <si>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</si>
  <si>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</si>
  <si>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</si>
  <si>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</si>
  <si>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</si>
  <si>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</si>
  <si>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</si>
  <si>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</si>
  <si>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</si>
  <si>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</si>
  <si>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</si>
  <si>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</si>
  <si>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</si>
  <si>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</si>
  <si>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</si>
  <si>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</si>
  <si>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</si>
  <si>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</si>
  <si>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</si>
  <si>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</si>
  <si>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</si>
  <si>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</si>
  <si>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</si>
  <si>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</si>
  <si>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</si>
  <si>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</si>
  <si>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</si>
  <si>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</si>
  <si>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</si>
  <si>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</si>
  <si>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</si>
  <si>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</si>
  <si>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</si>
  <si>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</si>
  <si>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</si>
  <si>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</si>
  <si>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</si>
  <si>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</si>
  <si>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</si>
  <si>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</si>
  <si>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</si>
  <si>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</si>
  <si>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</si>
  <si>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</si>
  <si>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</si>
  <si>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</si>
  <si>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</si>
  <si>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</si>
  <si>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</si>
  <si>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</si>
  <si>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</si>
  <si>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</si>
  <si>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</si>
  <si>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</si>
  <si>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</si>
  <si>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</si>
  <si>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</si>
  <si>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</si>
  <si>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</si>
  <si>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</si>
  <si>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</si>
  <si>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</si>
  <si>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</si>
  <si>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</si>
  <si>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</si>
  <si>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</si>
  <si>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</si>
  <si>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</si>
  <si>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</si>
  <si>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</si>
  <si>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</si>
  <si>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</si>
  <si>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</si>
  <si>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</si>
  <si>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</si>
  <si>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</si>
  <si>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</si>
  <si>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</si>
  <si>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</si>
  <si>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</si>
  <si>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</si>
  <si>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</si>
  <si>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</si>
  <si>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</si>
  <si>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</si>
  <si>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</si>
  <si>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</si>
  <si>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</si>
  <si>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</si>
  <si>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</si>
  <si>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</si>
  <si>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</si>
  <si>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</si>
  <si>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</si>
  <si>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</si>
  <si>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</si>
  <si>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</si>
  <si>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</si>
  <si>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</si>
  <si>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</si>
  <si>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</si>
  <si>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</si>
  <si>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</si>
  <si>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</si>
  <si>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</si>
  <si>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</si>
  <si>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</si>
  <si>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</si>
  <si>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</si>
  <si>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</si>
  <si>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</si>
  <si>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</si>
  <si>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</si>
  <si>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</si>
  <si>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</si>
  <si>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</si>
  <si>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</si>
  <si>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</si>
  <si>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</si>
  <si>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</si>
  <si>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</si>
  <si>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</si>
  <si>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</si>
  <si>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</si>
  <si>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</si>
  <si>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</si>
  <si>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</si>
  <si>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</si>
  <si>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</si>
  <si>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</si>
  <si>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</si>
  <si>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</si>
  <si>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</si>
  <si>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</si>
  <si>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</si>
  <si>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</si>
  <si>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</si>
  <si>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</si>
  <si>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</si>
  <si>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</si>
  <si>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</si>
  <si>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</si>
  <si>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</si>
  <si>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</si>
  <si>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</si>
  <si>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</si>
  <si>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</si>
  <si>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</si>
  <si>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</si>
  <si>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</si>
  <si>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</si>
  <si>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</si>
  <si>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</si>
  <si>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</si>
  <si>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</si>
  <si>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</si>
  <si>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</si>
  <si>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</si>
  <si>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</si>
  <si>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</si>
  <si>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</si>
  <si>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</si>
  <si>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</si>
  <si>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</si>
  <si>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</si>
  <si>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</si>
  <si>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</si>
  <si>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</si>
  <si>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</si>
  <si>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</si>
  <si>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</si>
  <si>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</si>
  <si>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</si>
  <si>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</si>
  <si>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</si>
  <si>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</si>
  <si>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</si>
  <si>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</si>
  <si>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</si>
  <si>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</si>
  <si>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</si>
  <si>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</si>
  <si>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</si>
  <si>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</si>
  <si>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</si>
  <si>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</si>
  <si>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</si>
  <si>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</si>
  <si>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</si>
  <si>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</si>
  <si>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</si>
  <si>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</si>
  <si>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</si>
  <si>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</si>
  <si>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</si>
  <si>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</si>
  <si>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</si>
  <si>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</si>
  <si>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</si>
  <si>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</si>
  <si>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</si>
  <si>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</si>
  <si>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</si>
  <si>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</si>
  <si>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</si>
  <si>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</si>
  <si>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</si>
  <si>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</si>
  <si>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</si>
  <si>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</si>
  <si>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</si>
  <si>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</si>
  <si>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</si>
  <si>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</si>
  <si>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</si>
  <si>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</si>
  <si>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</si>
  <si>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</si>
  <si>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</si>
  <si>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</si>
  <si>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</si>
  <si>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</si>
  <si>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</si>
  <si>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</si>
  <si>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</si>
  <si>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</si>
  <si>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</si>
  <si>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</si>
  <si>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</si>
  <si>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</si>
  <si>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</si>
  <si>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</si>
  <si>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</si>
  <si>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</si>
  <si>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</si>
  <si>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</si>
  <si>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</si>
  <si>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</si>
  <si>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</si>
  <si>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</si>
  <si>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</si>
  <si>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</si>
  <si>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</si>
  <si>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</si>
  <si>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</si>
  <si>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</si>
  <si>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</si>
  <si>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</si>
  <si>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</si>
  <si>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</si>
  <si>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</si>
  <si>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</si>
  <si>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</si>
  <si>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</si>
  <si>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</si>
  <si>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</si>
  <si>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</si>
  <si>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</si>
  <si>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</si>
  <si>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</si>
  <si>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</si>
  <si>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</si>
  <si>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</si>
  <si>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</si>
  <si>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</si>
  <si>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</si>
  <si>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</si>
  <si>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</si>
  <si>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</si>
  <si>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</si>
  <si>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</si>
  <si>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</si>
  <si>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</si>
  <si>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</si>
  <si>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</si>
  <si>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</si>
  <si>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</si>
  <si>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</si>
  <si>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</si>
  <si>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</si>
  <si>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</si>
  <si>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</si>
  <si>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</si>
  <si>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</si>
  <si>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</si>
  <si>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</si>
  <si>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</si>
  <si>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</si>
  <si>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</si>
  <si>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</si>
  <si>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</si>
  <si>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</si>
  <si>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</si>
  <si>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</si>
  <si>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</si>
  <si>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</si>
  <si>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</si>
  <si>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</si>
  <si>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</si>
  <si>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</si>
  <si>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</si>
  <si>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</si>
  <si>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</si>
  <si>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</si>
  <si>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</si>
  <si>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</si>
  <si>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</si>
  <si>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</si>
  <si>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</si>
  <si>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</si>
  <si>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</si>
  <si>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</si>
  <si>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</si>
  <si>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</si>
  <si>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</si>
  <si>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</si>
  <si>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</si>
  <si>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</si>
  <si>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</si>
  <si>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</si>
  <si>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</si>
  <si>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</si>
  <si>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</si>
  <si>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</si>
  <si>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</si>
  <si>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</si>
  <si>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</si>
  <si>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</si>
  <si>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</si>
  <si>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</si>
  <si>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</si>
  <si>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</si>
  <si>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</si>
  <si>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</si>
  <si>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</si>
  <si>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</si>
  <si>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</si>
  <si>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</si>
  <si>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</si>
  <si>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</si>
  <si>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</si>
  <si>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</si>
  <si>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</si>
  <si>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</si>
  <si>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</si>
  <si>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</si>
  <si>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</si>
  <si>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</si>
  <si>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</si>
  <si>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</si>
  <si>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</si>
  <si>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</si>
  <si>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</si>
  <si>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</si>
  <si>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</si>
  <si>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</si>
  <si>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</si>
  <si>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</si>
  <si>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</si>
  <si>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</si>
  <si>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</si>
  <si>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</si>
  <si>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</si>
  <si>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</si>
  <si>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</si>
  <si>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</si>
  <si>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</si>
  <si>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</si>
  <si>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</si>
  <si>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</si>
  <si>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</si>
  <si>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</si>
  <si>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</si>
  <si>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</si>
  <si>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</si>
  <si>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</si>
  <si>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</si>
  <si>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</si>
  <si>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</si>
  <si>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</si>
  <si>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</si>
  <si>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</si>
  <si>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</si>
  <si>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</si>
  <si>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</si>
  <si>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</si>
  <si>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</si>
  <si>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</si>
  <si>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</si>
  <si>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</si>
  <si>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</si>
  <si>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</si>
  <si>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</si>
  <si>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</si>
  <si>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</si>
  <si>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</si>
  <si>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</si>
  <si>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</si>
  <si>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</si>
  <si>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</si>
  <si>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</si>
  <si>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</si>
  <si>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</si>
  <si>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</si>
  <si>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</si>
  <si>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</si>
  <si>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</si>
  <si>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</si>
  <si>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</si>
  <si>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</si>
  <si>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</si>
  <si>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</si>
  <si>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</si>
  <si>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</si>
  <si>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</si>
  <si>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</si>
  <si>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</si>
  <si>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</si>
  <si>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</si>
  <si>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</si>
  <si>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</si>
  <si>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</si>
  <si>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</si>
  <si>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</si>
  <si>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</si>
  <si>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</si>
  <si>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</si>
  <si>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</si>
  <si>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</si>
  <si>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</si>
  <si>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</si>
  <si>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</si>
  <si>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</si>
  <si>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</si>
  <si>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</si>
  <si>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</si>
  <si>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</si>
  <si>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</si>
  <si>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</si>
  <si>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</si>
  <si>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</si>
  <si>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</si>
  <si>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</si>
  <si>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</si>
  <si>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</si>
  <si>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</si>
  <si>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</si>
  <si>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</si>
  <si>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</si>
  <si>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</si>
  <si>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</si>
  <si>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</si>
  <si>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</si>
  <si>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</si>
  <si>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</si>
  <si>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</si>
  <si>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</si>
  <si>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</si>
  <si>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</si>
  <si>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</si>
  <si>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</si>
  <si>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</si>
  <si>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</si>
  <si>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</si>
  <si>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</si>
  <si>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</si>
  <si>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</si>
  <si>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</si>
  <si>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</si>
  <si>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</si>
  <si>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</si>
  <si>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</si>
  <si>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</si>
  <si>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</si>
  <si>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</si>
  <si>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</si>
  <si>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</si>
  <si>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</si>
  <si>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</si>
  <si>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</si>
  <si>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</si>
  <si>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</si>
  <si>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</si>
  <si>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</si>
  <si>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</si>
  <si>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</si>
  <si>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</si>
  <si>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</si>
  <si>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</si>
  <si>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</si>
  <si>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</si>
  <si>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</si>
  <si>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</si>
  <si>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</si>
  <si>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</si>
  <si>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</si>
  <si>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</si>
  <si>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</si>
  <si>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</si>
  <si>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</si>
  <si>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</si>
  <si>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</si>
  <si>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</si>
  <si>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</si>
  <si>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</si>
  <si>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</si>
  <si>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</si>
  <si>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</si>
  <si>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</si>
  <si>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</si>
  <si>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</si>
  <si>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</si>
  <si>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</si>
  <si>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</si>
  <si>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</si>
  <si>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</si>
  <si>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</si>
  <si>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</si>
  <si>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</si>
  <si>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</si>
  <si>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</si>
  <si>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</si>
  <si>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</si>
  <si>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</si>
  <si>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</si>
  <si>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</si>
  <si>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</si>
  <si>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</si>
  <si>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</si>
  <si>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</si>
  <si>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</si>
  <si>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</si>
  <si>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</si>
  <si>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</si>
  <si>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</si>
  <si>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</si>
  <si>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</si>
  <si>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</si>
  <si>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</si>
  <si>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</si>
  <si>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</si>
  <si>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</si>
  <si>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</si>
  <si>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</si>
  <si>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</si>
  <si>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</si>
  <si>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</si>
  <si>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</si>
  <si>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</si>
  <si>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</si>
  <si>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</si>
  <si>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</si>
  <si>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</si>
  <si>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</si>
  <si>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</si>
  <si>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</si>
  <si>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</si>
  <si>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</si>
  <si>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</si>
  <si>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</si>
  <si>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</si>
  <si>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</si>
  <si>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</si>
  <si>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</si>
  <si>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</si>
  <si>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</si>
  <si>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</si>
  <si>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</si>
  <si>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</si>
  <si>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</si>
  <si>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</si>
  <si>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</si>
  <si>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</si>
  <si>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</si>
  <si>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</si>
  <si>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</si>
  <si>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</si>
  <si>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</si>
  <si>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</si>
  <si>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</si>
  <si>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</si>
  <si>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</si>
  <si>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</si>
  <si>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</si>
  <si>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</si>
  <si>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</si>
  <si>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</si>
  <si>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</si>
  <si>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</si>
  <si>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</si>
  <si>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</si>
  <si>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</si>
  <si>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</si>
  <si>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</si>
  <si>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</si>
  <si>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</si>
  <si>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</si>
  <si>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</si>
  <si>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</si>
  <si>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</si>
  <si>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</si>
  <si>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</si>
  <si>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</si>
  <si>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</si>
  <si>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</si>
  <si>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</si>
  <si>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</si>
  <si>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</si>
  <si>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</si>
  <si>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</si>
  <si>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</si>
  <si>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</si>
  <si>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</si>
  <si>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</si>
  <si>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</si>
  <si>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</si>
  <si>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</si>
  <si>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</si>
  <si>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</si>
  <si>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</si>
  <si>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</si>
  <si>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</si>
  <si>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</si>
  <si>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</si>
  <si>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</si>
  <si>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</si>
  <si>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</si>
  <si>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</si>
  <si>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</si>
  <si>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</si>
  <si>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</si>
  <si>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</si>
  <si>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</si>
  <si>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</si>
  <si>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</si>
  <si>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</si>
  <si>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</si>
  <si>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</si>
  <si>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</si>
  <si>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</si>
  <si>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</si>
  <si>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</si>
  <si>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</si>
  <si>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</si>
  <si>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</si>
  <si>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</si>
  <si>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</si>
  <si>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</si>
  <si>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</si>
  <si>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</si>
  <si>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</si>
  <si>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</si>
  <si>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</si>
  <si>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</si>
  <si>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</si>
  <si>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</si>
  <si>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</si>
  <si>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</si>
  <si>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</si>
  <si>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</si>
  <si>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</si>
  <si>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</si>
  <si>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</si>
  <si>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</si>
  <si>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</si>
  <si>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</si>
  <si>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</si>
  <si>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</si>
  <si>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</si>
  <si>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</si>
  <si>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</si>
  <si>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</si>
  <si>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</si>
  <si>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</si>
  <si>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</si>
  <si>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</si>
  <si>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</si>
  <si>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</si>
  <si>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</si>
  <si>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</si>
  <si>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</si>
  <si>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</si>
  <si>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</si>
  <si>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</si>
  <si>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</si>
  <si>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</si>
  <si>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</si>
  <si>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</si>
  <si>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</si>
  <si>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</si>
  <si>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</si>
  <si>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</si>
  <si>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</si>
  <si>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</si>
  <si>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</si>
  <si>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</si>
  <si>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</si>
  <si>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</si>
  <si>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</si>
  <si>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</si>
  <si>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</si>
  <si>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</si>
  <si>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</si>
  <si>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</si>
  <si>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</si>
  <si>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</si>
  <si>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</si>
  <si>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</si>
  <si>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</si>
  <si>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</si>
  <si>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</si>
  <si>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</si>
  <si>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</si>
  <si>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</si>
  <si>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</si>
  <si>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</si>
  <si>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</si>
  <si>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</si>
  <si>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</si>
  <si>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</si>
  <si>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</si>
  <si>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</si>
  <si>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</si>
  <si>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</si>
  <si>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</si>
  <si>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</si>
  <si>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</si>
  <si>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</si>
  <si>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</si>
  <si>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</si>
  <si>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</si>
  <si>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</si>
  <si>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</si>
  <si>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</si>
  <si>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</si>
  <si>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</si>
  <si>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</si>
  <si>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</si>
  <si>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</si>
  <si>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</si>
  <si>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</si>
  <si>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</si>
  <si>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</si>
  <si>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</si>
  <si>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</si>
  <si>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</si>
  <si>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</si>
  <si>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</si>
  <si>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</si>
  <si>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</si>
  <si>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</si>
  <si>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</si>
  <si>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</si>
  <si>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</si>
  <si>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</si>
  <si>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</si>
  <si>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</si>
  <si>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</si>
  <si>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</si>
  <si>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</si>
  <si>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</si>
  <si>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</si>
  <si>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</si>
  <si>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</si>
  <si>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</si>
  <si>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</si>
  <si>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</si>
  <si>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</si>
  <si>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</si>
  <si>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</si>
  <si>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</si>
  <si>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</si>
  <si>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</si>
  <si>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</si>
  <si>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</si>
  <si>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</si>
  <si>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</si>
  <si>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</si>
  <si>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</si>
  <si>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</si>
  <si>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</si>
  <si>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</si>
  <si>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</si>
  <si>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</si>
  <si>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</si>
  <si>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</si>
  <si>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</si>
  <si>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</si>
  <si>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</si>
  <si>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</si>
  <si>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</si>
  <si>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</si>
  <si>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</si>
  <si>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</si>
  <si>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</si>
  <si>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</si>
  <si>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</si>
  <si>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</si>
  <si>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</si>
  <si>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</si>
  <si>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</si>
  <si>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</si>
  <si>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</si>
  <si>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</si>
  <si>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</si>
  <si>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</si>
  <si>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</si>
  <si>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</si>
  <si>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</si>
  <si>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</si>
  <si>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</si>
  <si>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</si>
  <si>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</si>
  <si>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</si>
  <si>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</si>
  <si>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</si>
  <si>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</si>
  <si>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</si>
  <si>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</si>
  <si>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</si>
  <si>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</si>
  <si>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</si>
  <si>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</si>
  <si>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</si>
  <si>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</si>
  <si>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</si>
  <si>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</si>
  <si>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</si>
  <si>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</si>
  <si>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</si>
  <si>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</si>
  <si>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</si>
  <si>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</si>
  <si>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</si>
  <si>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</si>
  <si>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</si>
  <si>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</si>
  <si>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</si>
  <si>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</si>
  <si>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</si>
  <si>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</si>
  <si>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</si>
  <si>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</si>
  <si>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</si>
  <si>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</si>
  <si>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</si>
  <si>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</si>
  <si>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</si>
  <si>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</si>
  <si>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</si>
  <si>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</si>
  <si>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</si>
  <si>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</si>
  <si>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</si>
  <si>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</si>
  <si>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</si>
  <si>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</si>
  <si>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</si>
  <si>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</si>
  <si>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</si>
  <si>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</si>
  <si>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</si>
  <si>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</si>
  <si>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</si>
  <si>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</si>
  <si>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</si>
  <si>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</si>
  <si>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</si>
  <si>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</si>
  <si>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</si>
  <si>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</si>
  <si>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</si>
  <si>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</si>
  <si>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</si>
  <si>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</si>
  <si>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</si>
  <si>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</si>
  <si>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</si>
  <si>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</si>
  <si>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</si>
  <si>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</si>
  <si>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</si>
  <si>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</si>
  <si>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</si>
  <si>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</si>
  <si>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</si>
  <si>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</si>
  <si>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</si>
  <si>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</si>
  <si>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</si>
  <si>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</si>
  <si>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</si>
  <si>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</si>
  <si>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</si>
  <si>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</si>
  <si>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</si>
  <si>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</si>
  <si>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</si>
  <si>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</si>
  <si>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</si>
  <si>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</si>
  <si>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</si>
  <si>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</si>
  <si>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</si>
  <si>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</si>
  <si>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</si>
  <si>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</si>
  <si>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</si>
  <si>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</si>
  <si>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</si>
  <si>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</si>
  <si>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</si>
  <si>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</si>
  <si>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</si>
  <si>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</si>
  <si>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</si>
  <si>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</si>
  <si>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</si>
  <si>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</si>
  <si>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</si>
  <si>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</si>
  <si>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</si>
  <si>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</si>
  <si>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</si>
  <si>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</si>
  <si>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</si>
  <si>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</si>
  <si>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</si>
  <si>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</si>
  <si>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</si>
  <si>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</si>
  <si>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</si>
  <si>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</si>
  <si>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</si>
  <si>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</si>
  <si>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</si>
  <si>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</si>
  <si>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</si>
  <si>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</si>
  <si>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</si>
  <si>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</si>
  <si>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</si>
  <si>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</si>
  <si>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</si>
  <si>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</si>
  <si>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</si>
  <si>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</si>
  <si>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</si>
  <si>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</si>
  <si>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</si>
  <si>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</si>
  <si>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</si>
  <si>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</si>
  <si>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</si>
  <si>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</si>
  <si>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</si>
  <si>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</si>
  <si>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</si>
  <si>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</si>
  <si>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</si>
  <si>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</si>
  <si>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</si>
  <si>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</si>
  <si>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</si>
  <si>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</si>
  <si>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</si>
  <si>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</si>
  <si>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</si>
  <si>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</si>
  <si>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</si>
  <si>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</si>
  <si>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</si>
  <si>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</si>
  <si>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</si>
  <si>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</si>
  <si>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</si>
  <si>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</si>
  <si>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</si>
  <si>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</si>
  <si>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</si>
  <si>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</si>
  <si>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</si>
  <si>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</si>
  <si>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</si>
  <si>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</si>
  <si>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</si>
  <si>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</si>
  <si>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</si>
  <si>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</si>
  <si>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</si>
  <si>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</si>
  <si>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</si>
  <si>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</si>
  <si>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</si>
  <si>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</si>
  <si>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</si>
  <si>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</si>
  <si>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</si>
  <si>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</si>
  <si>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</si>
  <si>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</si>
  <si>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</si>
  <si>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</si>
  <si>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</si>
  <si>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</si>
  <si>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</si>
  <si>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</si>
  <si>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</si>
  <si>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</si>
  <si>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</si>
  <si>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</si>
  <si>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</si>
  <si>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</si>
  <si>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</si>
  <si>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</si>
  <si>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</si>
  <si>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</si>
  <si>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</si>
  <si>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</si>
  <si>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</si>
  <si>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</si>
  <si>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</si>
  <si>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</si>
  <si>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</si>
  <si>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</si>
  <si>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</si>
  <si>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</si>
  <si>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</si>
  <si>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</si>
  <si>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</si>
  <si>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</si>
  <si>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</si>
  <si>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</si>
  <si>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</si>
  <si>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</si>
  <si>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</si>
  <si>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</si>
  <si>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</si>
  <si>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</si>
  <si>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</si>
  <si>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</si>
  <si>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</si>
  <si>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</si>
  <si>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</si>
  <si>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</si>
  <si>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</si>
  <si>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</si>
  <si>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</si>
  <si>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</si>
  <si>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</si>
  <si>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</si>
  <si>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</si>
  <si>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</si>
  <si>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</si>
  <si>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</si>
  <si>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</si>
  <si>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</si>
  <si>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</si>
  <si>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</si>
  <si>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</si>
  <si>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</si>
  <si>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</si>
  <si>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</si>
  <si>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</si>
  <si>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</si>
  <si>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</si>
  <si>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</si>
  <si>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</si>
  <si>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</si>
  <si>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</si>
  <si>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</si>
  <si>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</si>
  <si>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</si>
  <si>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</si>
  <si>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</si>
  <si>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</si>
  <si>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</si>
  <si>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</si>
  <si>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</si>
  <si>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</si>
  <si>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</si>
  <si>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</si>
  <si>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</si>
  <si>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</si>
  <si>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</si>
  <si>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</si>
  <si>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</si>
  <si>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</si>
  <si>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</si>
  <si>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</si>
  <si>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</si>
  <si>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</si>
  <si>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</si>
  <si>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</si>
  <si>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</si>
  <si>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</si>
  <si>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</si>
  <si>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</si>
  <si>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</si>
  <si>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</si>
  <si>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</si>
  <si>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</si>
  <si>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</si>
  <si>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</si>
  <si>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</si>
  <si>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</si>
  <si>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</si>
  <si>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</si>
  <si>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</si>
  <si>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</si>
  <si>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</si>
  <si>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</si>
  <si>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</si>
  <si>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</si>
  <si>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</si>
  <si>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</si>
  <si>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</si>
  <si>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</si>
  <si>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</si>
  <si>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</si>
  <si>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</si>
  <si>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</si>
  <si>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</si>
  <si>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</si>
  <si>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</si>
  <si>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</si>
  <si>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</si>
  <si>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</si>
  <si>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</si>
  <si>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</si>
  <si>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</si>
  <si>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</si>
  <si>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</si>
  <si>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</si>
  <si>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</si>
  <si>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</si>
  <si>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</si>
  <si>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</si>
  <si>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</si>
  <si>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</si>
  <si>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</si>
  <si>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</si>
  <si>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</si>
  <si>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</si>
  <si>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</si>
  <si>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</si>
  <si>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</si>
  <si>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</si>
  <si>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</si>
  <si>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</si>
  <si>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</si>
  <si>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</si>
  <si>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</si>
  <si>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</si>
  <si>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</si>
  <si>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</si>
  <si>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</si>
  <si>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</si>
  <si>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</si>
  <si>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</si>
  <si>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</si>
  <si>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</si>
  <si>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</si>
  <si>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</si>
  <si>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</si>
  <si>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</si>
  <si>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</si>
  <si>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</si>
  <si>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</si>
  <si>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</si>
  <si>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</si>
  <si>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</si>
  <si>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</si>
  <si>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</si>
  <si>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</si>
  <si>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</si>
  <si>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</si>
  <si>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</si>
  <si>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</si>
  <si>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</si>
  <si>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</si>
  <si>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</si>
  <si>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</si>
  <si>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</si>
  <si>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</si>
  <si>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</si>
  <si>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</si>
  <si>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</si>
  <si>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</si>
  <si>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</si>
  <si>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</si>
  <si>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</si>
  <si>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</si>
  <si>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</si>
  <si>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</si>
  <si>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</si>
  <si>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</si>
  <si>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</si>
  <si>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</si>
  <si>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</si>
  <si>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</si>
  <si>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</si>
  <si>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</si>
  <si>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</si>
  <si>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</si>
  <si>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</si>
  <si>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</si>
  <si>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</si>
  <si>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</si>
  <si>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</si>
  <si>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</si>
  <si>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</si>
  <si>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</si>
  <si>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</si>
  <si>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</si>
  <si>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</si>
  <si>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</si>
  <si>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</si>
  <si>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</si>
  <si>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</si>
  <si>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</si>
  <si>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</si>
  <si>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</si>
  <si>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</si>
  <si>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</si>
  <si>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</si>
  <si>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</si>
  <si>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</si>
  <si>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</si>
  <si>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</si>
  <si>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</si>
  <si>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</si>
  <si>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</si>
  <si>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</si>
  <si>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</si>
  <si>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</si>
  <si>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</si>
  <si>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</si>
  <si>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</si>
  <si>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</si>
  <si>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</si>
  <si>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</si>
  <si>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</si>
  <si>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</si>
  <si>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</si>
  <si>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</si>
  <si>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</si>
  <si>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</si>
  <si>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</si>
  <si>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</si>
  <si>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</si>
  <si>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</si>
  <si>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</si>
  <si>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</si>
  <si>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</si>
  <si>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</si>
  <si>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</si>
  <si>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</si>
  <si>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</si>
  <si>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</si>
  <si>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</si>
  <si>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</si>
  <si>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</si>
  <si>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</si>
  <si>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</si>
  <si>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</si>
  <si>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</si>
  <si>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</si>
  <si>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</si>
  <si>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</si>
  <si>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</si>
  <si>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</si>
  <si>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</si>
  <si>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</si>
  <si>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</si>
  <si>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</si>
  <si>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</si>
  <si>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</si>
  <si>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</si>
  <si>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</si>
  <si>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</si>
  <si>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</si>
  <si>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</si>
  <si>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</si>
  <si>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</si>
  <si>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</si>
  <si>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</si>
  <si>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</si>
  <si>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</si>
  <si>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</si>
  <si>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</si>
  <si>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</si>
  <si>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</si>
  <si>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</si>
  <si>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</si>
  <si>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</si>
  <si>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</si>
  <si>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</si>
  <si>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</si>
  <si>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</si>
  <si>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</si>
  <si>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</si>
  <si>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</si>
  <si>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</si>
  <si>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</si>
  <si>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</si>
  <si>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</si>
  <si>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</si>
  <si>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</si>
  <si>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</si>
  <si>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</si>
  <si>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</si>
  <si>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</si>
  <si>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</si>
  <si>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</si>
  <si>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</si>
  <si>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</si>
  <si>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</si>
  <si>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</si>
  <si>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</si>
  <si>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</si>
  <si>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</si>
  <si>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</si>
  <si>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</si>
  <si>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</si>
  <si>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</si>
  <si>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</si>
  <si>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</si>
  <si>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</si>
  <si>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</si>
  <si>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</si>
  <si>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</si>
  <si>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</si>
  <si>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</si>
  <si>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</si>
  <si>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</si>
  <si>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</si>
  <si>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</si>
  <si>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</si>
  <si>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</si>
  <si>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</si>
  <si>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</si>
  <si>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</si>
  <si>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</si>
  <si>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</si>
  <si>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</si>
  <si>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</si>
  <si>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</si>
  <si>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</si>
  <si>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</si>
  <si>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</si>
  <si>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</si>
  <si>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</si>
  <si>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</si>
  <si>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</si>
  <si>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</si>
  <si>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</si>
  <si>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</si>
  <si>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</si>
  <si>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</si>
  <si>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</si>
  <si>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</si>
  <si>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</si>
  <si>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</si>
  <si>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</si>
  <si>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</si>
  <si>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</si>
  <si>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</si>
  <si>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</si>
  <si>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</si>
  <si>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</si>
  <si>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</si>
  <si>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</si>
  <si>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</si>
  <si>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</si>
  <si>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</si>
  <si>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</si>
  <si>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</si>
  <si>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</si>
  <si>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</si>
  <si>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</si>
  <si>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</si>
  <si>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</si>
  <si>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</si>
  <si>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</si>
  <si>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</si>
  <si>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</si>
  <si>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</si>
  <si>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</si>
  <si>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</si>
  <si>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</si>
  <si>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</si>
  <si>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</si>
  <si>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</si>
  <si>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</si>
  <si>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</si>
  <si>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</si>
  <si>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</si>
  <si>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</si>
  <si>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</si>
  <si>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</si>
  <si>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</si>
  <si>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</si>
  <si>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</si>
  <si>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</si>
  <si>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</si>
  <si>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</si>
  <si>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</si>
  <si>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</si>
  <si>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</si>
  <si>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</si>
  <si>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</si>
  <si>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</si>
  <si>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</si>
  <si>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</si>
  <si>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</si>
  <si>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</si>
  <si>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</si>
  <si>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</si>
  <si>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</si>
  <si>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</si>
  <si>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</si>
  <si>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</si>
  <si>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</si>
  <si>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</si>
  <si>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</si>
  <si>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</si>
  <si>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</si>
  <si>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</si>
  <si>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</si>
  <si>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</si>
  <si>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</si>
  <si>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</si>
  <si>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</si>
  <si>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</si>
  <si>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</si>
  <si>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</si>
  <si>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</si>
  <si>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</si>
  <si>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</si>
  <si>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</si>
  <si>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</si>
  <si>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</si>
  <si>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</si>
  <si>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</si>
  <si>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</si>
  <si>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</si>
  <si>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</si>
  <si>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</si>
  <si>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</si>
  <si>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</si>
  <si>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</si>
  <si>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</si>
  <si>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</si>
  <si>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</si>
  <si>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</si>
  <si>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</si>
  <si>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</si>
  <si>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</si>
  <si>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</si>
  <si>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</si>
  <si>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</si>
  <si>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</si>
  <si>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</si>
  <si>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</si>
  <si>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</si>
  <si>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</si>
  <si>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</si>
  <si>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</si>
  <si>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</si>
  <si>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</si>
  <si>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</si>
  <si>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</si>
  <si>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</si>
  <si>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</si>
  <si>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</si>
  <si>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</si>
  <si>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</si>
  <si>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</si>
  <si>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</si>
  <si>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</si>
  <si>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</si>
  <si>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</si>
  <si>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</si>
  <si>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</si>
  <si>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</si>
  <si>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</si>
  <si>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</si>
  <si>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</si>
  <si>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</si>
  <si>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</si>
  <si>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</si>
  <si>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</si>
  <si>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</si>
  <si>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</si>
  <si>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</si>
  <si>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</si>
  <si>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</si>
  <si>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</si>
  <si>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</si>
  <si>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</si>
  <si>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</si>
  <si>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</si>
  <si>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</si>
  <si>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</si>
  <si>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</si>
  <si>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</si>
  <si>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</si>
  <si>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</si>
  <si>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</si>
  <si>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</si>
  <si>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</si>
  <si>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</si>
  <si>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</si>
  <si>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</si>
  <si>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</si>
  <si>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</si>
  <si>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</si>
  <si>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</si>
  <si>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</si>
  <si>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</si>
  <si>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</si>
  <si>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</si>
  <si>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</si>
  <si>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</si>
  <si>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</si>
  <si>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</si>
  <si>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</si>
  <si>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</si>
  <si>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</si>
  <si>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</si>
  <si>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</si>
  <si>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</si>
  <si>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</si>
  <si>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</si>
  <si>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</si>
  <si>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</si>
  <si>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</si>
  <si>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</si>
  <si>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</si>
  <si>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</si>
  <si>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</si>
  <si>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</si>
  <si>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</si>
  <si>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</si>
  <si>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</si>
  <si>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</si>
  <si>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</si>
  <si>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</si>
  <si>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</si>
  <si>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</si>
  <si>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</si>
  <si>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</si>
  <si>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</si>
  <si>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</si>
  <si>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</si>
  <si>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</si>
  <si>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</si>
  <si>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</si>
  <si>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</si>
  <si>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</si>
  <si>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</si>
  <si>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</si>
  <si>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</si>
  <si>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</si>
  <si>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</si>
  <si>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</si>
  <si>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</si>
  <si>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</si>
  <si>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</si>
  <si>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</si>
  <si>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</si>
  <si>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</si>
  <si>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</si>
  <si>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</si>
  <si>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</si>
  <si>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</si>
  <si>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</si>
  <si>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</si>
  <si>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</si>
  <si>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</si>
  <si>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</si>
  <si>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</si>
  <si>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</si>
  <si>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</si>
  <si>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</si>
  <si>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</si>
  <si>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</si>
  <si>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</si>
  <si>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</si>
  <si>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</si>
  <si>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</si>
  <si>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</si>
  <si>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</si>
  <si>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</si>
  <si>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</si>
  <si>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</si>
  <si>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</si>
  <si>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</si>
  <si>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</si>
  <si>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</si>
  <si>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</si>
  <si>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</si>
  <si>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</si>
  <si>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</si>
  <si>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</si>
  <si>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</si>
  <si>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</si>
  <si>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</si>
  <si>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</si>
  <si>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</si>
  <si>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</si>
  <si>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</si>
  <si>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</si>
  <si>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</si>
  <si>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</si>
  <si>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</si>
  <si>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</si>
  <si>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</si>
  <si>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</si>
  <si>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</si>
  <si>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</si>
  <si>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</si>
  <si>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</si>
  <si>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</si>
  <si>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</si>
  <si>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</si>
  <si>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</si>
  <si>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</si>
  <si>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</si>
  <si>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</si>
  <si>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</si>
  <si>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</si>
  <si>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</si>
  <si>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</si>
  <si>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</si>
  <si>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</si>
  <si>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</si>
  <si>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</si>
  <si>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</si>
  <si>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</si>
  <si>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</si>
  <si>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</si>
  <si>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</si>
  <si>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</si>
  <si>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</si>
  <si>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</si>
  <si>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</si>
  <si>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</si>
  <si>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</si>
  <si>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</si>
  <si>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</si>
  <si>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</si>
  <si>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</si>
  <si>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</si>
  <si>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</si>
  <si>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</si>
  <si>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</si>
  <si>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</si>
  <si>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</si>
  <si>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</si>
  <si>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</si>
  <si>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</si>
  <si>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</si>
  <si>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</si>
  <si>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</si>
  <si>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</si>
  <si>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</si>
  <si>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</si>
  <si>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</si>
  <si>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</si>
  <si>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</si>
  <si>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</si>
  <si>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</si>
  <si>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</si>
  <si>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</si>
  <si>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</si>
  <si>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</si>
  <si>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</si>
  <si>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</si>
  <si>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</si>
  <si>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</si>
  <si>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</si>
  <si>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</si>
  <si>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</si>
  <si>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</si>
  <si>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</si>
  <si>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</si>
  <si>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</si>
  <si>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</si>
  <si>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</si>
  <si>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</si>
  <si>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</si>
  <si>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</si>
  <si>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</si>
  <si>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</si>
  <si>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</si>
  <si>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</si>
  <si>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</si>
  <si>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</si>
  <si>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</si>
  <si>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</si>
  <si>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</si>
  <si>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</si>
  <si>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</si>
  <si>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</si>
  <si>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</si>
  <si>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</si>
  <si>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</si>
  <si>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</si>
  <si>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</si>
  <si>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</si>
  <si>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</si>
  <si>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</si>
  <si>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</si>
  <si>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</si>
  <si>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</si>
  <si>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</si>
  <si>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</si>
  <si>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</si>
  <si>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</si>
  <si>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</si>
  <si>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</si>
  <si>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</si>
  <si>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</si>
  <si>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</si>
  <si>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</si>
  <si>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</si>
  <si>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</si>
  <si>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</si>
  <si>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</si>
  <si>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</si>
  <si>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</si>
  <si>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</si>
  <si>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</si>
  <si>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</si>
  <si>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</si>
  <si>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</si>
  <si>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</si>
  <si>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</si>
  <si>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</si>
  <si>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</si>
  <si>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</si>
  <si>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</si>
  <si>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</si>
  <si>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</si>
  <si>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</si>
  <si>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</si>
  <si>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</si>
  <si>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</si>
  <si>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</si>
  <si>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</si>
  <si>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</si>
  <si>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</si>
  <si>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</si>
  <si>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</si>
  <si>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</si>
  <si>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</si>
  <si>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</si>
  <si>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</si>
  <si>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</si>
  <si>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</si>
  <si>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</si>
  <si>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</si>
  <si>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</si>
  <si>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</si>
  <si>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</si>
  <si>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</si>
  <si>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</si>
  <si>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</si>
  <si>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</si>
  <si>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</si>
  <si>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</si>
  <si>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</si>
  <si>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</si>
  <si>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</si>
  <si>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</si>
  <si>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</si>
  <si>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</si>
  <si>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</si>
  <si>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</si>
  <si>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</si>
  <si>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</si>
  <si>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</si>
  <si>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</si>
  <si>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</si>
  <si>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</si>
  <si>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</si>
  <si>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</si>
  <si>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</si>
  <si>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</si>
  <si>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</si>
  <si>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</si>
  <si>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</si>
  <si>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</si>
  <si>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</si>
  <si>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</si>
  <si>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</si>
  <si>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</si>
  <si>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</si>
  <si>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</si>
  <si>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</si>
  <si>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</si>
  <si>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</si>
  <si>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</si>
  <si>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</si>
  <si>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</si>
  <si>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</si>
  <si>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</si>
  <si>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</si>
  <si>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</si>
  <si>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</si>
  <si>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</si>
  <si>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</si>
  <si>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</si>
  <si>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</si>
  <si>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</si>
  <si>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</si>
  <si>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</si>
  <si>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</si>
  <si>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</si>
  <si>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</si>
  <si>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</si>
  <si>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</si>
  <si>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</si>
  <si>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</si>
  <si>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</si>
  <si>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</si>
  <si>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</si>
  <si>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</si>
  <si>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</si>
  <si>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</si>
  <si>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</si>
  <si>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</si>
  <si>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</si>
  <si>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</si>
  <si>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</si>
  <si>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</si>
  <si>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</si>
  <si>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</si>
  <si>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</si>
  <si>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</si>
  <si>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</si>
  <si>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</si>
  <si>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</si>
  <si>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</si>
  <si>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</si>
  <si>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</si>
  <si>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</si>
  <si>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</si>
  <si>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</si>
  <si>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</si>
  <si>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</si>
  <si>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</si>
  <si>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</si>
  <si>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</si>
  <si>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</si>
  <si>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</si>
  <si>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</si>
  <si>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</si>
  <si>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</si>
  <si>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</si>
  <si>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</si>
  <si>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</si>
  <si>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</si>
  <si>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</si>
  <si>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</si>
  <si>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</si>
  <si>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</si>
  <si>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</si>
  <si>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</si>
  <si>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</si>
  <si>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</si>
  <si>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</si>
  <si>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</si>
  <si>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</si>
  <si>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</si>
  <si>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</si>
  <si>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</si>
  <si>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</si>
  <si>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</si>
  <si>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</si>
  <si>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</si>
  <si>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</si>
  <si>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</si>
  <si>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</si>
  <si>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</si>
  <si>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</si>
  <si>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</si>
  <si>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</si>
  <si>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</si>
  <si>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</si>
  <si>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</si>
  <si>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</si>
  <si>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</si>
  <si>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</si>
  <si>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</si>
  <si>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</si>
  <si>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</si>
  <si>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</si>
  <si>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</si>
  <si>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</si>
  <si>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</si>
  <si>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</si>
  <si>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</si>
  <si>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</si>
  <si>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</si>
  <si>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</si>
  <si>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</si>
  <si>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</si>
  <si>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</si>
  <si>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</si>
  <si>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</si>
  <si>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</si>
  <si>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</si>
  <si>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</si>
  <si>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</si>
  <si>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</si>
  <si>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</si>
  <si>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</si>
  <si>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</si>
  <si>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</si>
  <si>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</si>
  <si>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</si>
  <si>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</si>
  <si>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</si>
  <si>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</si>
  <si>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</si>
  <si>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</si>
  <si>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</si>
  <si>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</si>
  <si>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</si>
  <si>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</si>
  <si>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</si>
  <si>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</si>
  <si>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</si>
  <si>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</si>
  <si>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</si>
  <si>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</si>
  <si>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</si>
  <si>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</si>
  <si>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</si>
  <si>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</si>
  <si>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</si>
  <si>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</si>
  <si>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</si>
  <si>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</si>
  <si>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</si>
  <si>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</si>
  <si>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</si>
  <si>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</si>
  <si>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</si>
  <si>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</si>
  <si>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</si>
  <si>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</si>
  <si>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</si>
  <si>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</si>
  <si>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</si>
  <si>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</si>
  <si>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</si>
  <si>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</si>
  <si>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</si>
  <si>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</si>
  <si>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</si>
  <si>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</si>
  <si>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</si>
  <si>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</si>
  <si>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</si>
  <si>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</si>
  <si>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</si>
  <si>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</si>
  <si>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</si>
  <si>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</si>
  <si>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</si>
  <si>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</si>
  <si>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</si>
  <si>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</si>
  <si>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</si>
  <si>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</si>
  <si>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</si>
  <si>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</si>
  <si>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</si>
  <si>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</si>
  <si>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</si>
  <si>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</si>
  <si>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</si>
  <si>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</si>
  <si>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</si>
  <si>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</si>
  <si>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</si>
  <si>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</si>
  <si>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</si>
  <si>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</si>
  <si>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</si>
  <si>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</si>
  <si>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</si>
  <si>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</si>
  <si>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</si>
  <si>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</si>
  <si>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</si>
  <si>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</si>
  <si>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</si>
  <si>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</si>
  <si>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</si>
  <si>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</si>
  <si>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</si>
  <si>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</si>
  <si>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</si>
  <si>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</si>
  <si>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</si>
  <si>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</si>
  <si>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</si>
  <si>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</si>
  <si>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</si>
  <si>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</si>
  <si>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</si>
  <si>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</si>
  <si>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</si>
  <si>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</si>
  <si>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</si>
  <si>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</si>
  <si>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</si>
  <si>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</si>
  <si>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</si>
  <si>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</si>
  <si>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</si>
  <si>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</si>
  <si>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</si>
  <si>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</si>
  <si>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</si>
  <si>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</si>
  <si>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</si>
  <si>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</si>
  <si>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</si>
  <si>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</si>
  <si>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</si>
  <si>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</si>
  <si>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</si>
  <si>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</si>
  <si>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</si>
  <si>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</si>
  <si>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</si>
  <si>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</si>
  <si>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</si>
  <si>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</si>
  <si>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</si>
  <si>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</si>
  <si>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</si>
  <si>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</si>
  <si>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</si>
  <si>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</si>
  <si>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</si>
  <si>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</si>
  <si>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</si>
  <si>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</si>
  <si>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</si>
  <si>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</si>
  <si>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</si>
  <si>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</si>
  <si>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</si>
  <si>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</si>
  <si>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</si>
  <si>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</si>
  <si>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</si>
  <si>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</si>
  <si>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</si>
  <si>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</si>
  <si>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</si>
  <si>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</si>
  <si>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</si>
  <si>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</si>
  <si>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</si>
  <si>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</si>
  <si>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</si>
  <si>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</si>
  <si>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</si>
  <si>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</si>
  <si>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</si>
  <si>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</si>
  <si>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</si>
  <si>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</si>
  <si>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</si>
  <si>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</si>
  <si>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</si>
  <si>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</si>
  <si>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</si>
  <si>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</si>
  <si>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</si>
  <si>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</si>
  <si>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</si>
  <si>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</si>
  <si>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</si>
  <si>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</si>
  <si>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</si>
  <si>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</si>
  <si>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</si>
  <si>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</si>
  <si>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</si>
  <si>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</si>
  <si>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</si>
  <si>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</si>
  <si>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</si>
  <si>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</si>
  <si>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</si>
  <si>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</si>
  <si>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</si>
  <si>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</si>
  <si>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</si>
  <si>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</si>
  <si>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</si>
  <si>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</si>
  <si>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</si>
  <si>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</si>
  <si>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</si>
  <si>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</si>
  <si>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</si>
  <si>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</si>
  <si>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</si>
  <si>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</si>
  <si>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</si>
  <si>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</si>
  <si>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</si>
  <si>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</si>
  <si>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</si>
  <si>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</si>
  <si>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</si>
  <si>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</si>
  <si>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</si>
  <si>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</si>
  <si>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</si>
  <si>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</si>
  <si>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</si>
  <si>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</si>
  <si>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</si>
  <si>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</si>
  <si>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</si>
  <si>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</si>
  <si>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</si>
  <si>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</si>
  <si>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</si>
  <si>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</si>
  <si>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</si>
  <si>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</si>
  <si>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</si>
  <si>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</si>
  <si>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</si>
  <si>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</si>
  <si>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</si>
  <si>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</si>
  <si>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</si>
  <si>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</si>
  <si>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</si>
  <si>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</si>
  <si>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</si>
  <si>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</si>
  <si>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</si>
  <si>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</si>
  <si>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</si>
  <si>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</si>
  <si>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</si>
  <si>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</si>
  <si>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</si>
  <si>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</si>
  <si>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</si>
  <si>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</si>
  <si>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</si>
  <si>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</si>
  <si>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</si>
  <si>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</si>
  <si>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</si>
  <si>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</si>
  <si>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</si>
  <si>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</si>
  <si>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</si>
  <si>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</si>
  <si>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</si>
  <si>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</si>
  <si>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</si>
  <si>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</si>
  <si>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</si>
  <si>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</si>
  <si>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</si>
  <si>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</si>
  <si>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</si>
  <si>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</si>
  <si>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</si>
  <si>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</si>
  <si>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</si>
  <si>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</si>
  <si>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</si>
  <si>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</si>
  <si>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</si>
  <si>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</si>
  <si>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</si>
  <si>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</si>
  <si>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</si>
  <si>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</si>
  <si>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</si>
  <si>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</si>
  <si>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</si>
  <si>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</si>
  <si>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</si>
  <si>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</si>
  <si>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</si>
  <si>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</si>
  <si>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</si>
  <si>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</si>
  <si>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</si>
  <si>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</si>
  <si>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</si>
  <si>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</si>
  <si>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</si>
  <si>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</si>
  <si>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</si>
  <si>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</si>
  <si>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</si>
  <si>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</si>
  <si>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</si>
  <si>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</si>
  <si>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</si>
  <si>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</si>
  <si>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</si>
  <si>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</si>
  <si>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</si>
  <si>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</si>
  <si>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</si>
  <si>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</si>
  <si>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</si>
  <si>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</si>
  <si>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</si>
  <si>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</si>
  <si>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</si>
  <si>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</si>
  <si>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</si>
  <si>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</si>
  <si>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</si>
  <si>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</si>
  <si>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</si>
  <si>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</si>
  <si>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</si>
  <si>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</si>
  <si>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</si>
  <si>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</si>
  <si>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</si>
  <si>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</si>
  <si>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</si>
  <si>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</si>
  <si>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</si>
  <si>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</si>
  <si>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</si>
  <si>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</si>
  <si>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</si>
  <si>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</si>
  <si>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</si>
  <si>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</si>
  <si>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</si>
  <si>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</si>
  <si>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</si>
  <si>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</si>
  <si>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</si>
  <si>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</si>
  <si>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</si>
  <si>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</si>
  <si>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</si>
  <si>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</si>
  <si>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</si>
  <si>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</si>
  <si>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</si>
  <si>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</si>
  <si>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</si>
  <si>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</si>
  <si>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</si>
  <si>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</si>
  <si>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</si>
  <si>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</si>
  <si>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</si>
  <si>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</si>
  <si>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</si>
  <si>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</si>
  <si>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</si>
  <si>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</si>
  <si>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</si>
  <si>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</si>
  <si>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</si>
  <si>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</si>
  <si>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</si>
  <si>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</si>
  <si>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</si>
  <si>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</si>
  <si>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</si>
  <si>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</si>
  <si>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</si>
  <si>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</si>
  <si>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</si>
  <si>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</si>
  <si>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</si>
  <si>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</si>
  <si>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</si>
  <si>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</si>
  <si>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</si>
  <si>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</si>
  <si>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</si>
  <si>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</si>
  <si>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</si>
  <si>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</si>
  <si>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</si>
  <si>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</si>
  <si>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</si>
  <si>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</si>
  <si>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</si>
  <si>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</si>
  <si>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</si>
  <si>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</si>
  <si>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</si>
  <si>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</si>
  <si>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</si>
  <si>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</si>
  <si>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</si>
  <si>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</si>
  <si>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</si>
  <si>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</si>
  <si>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</si>
  <si>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</si>
  <si>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</si>
  <si>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</si>
  <si>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</si>
  <si>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</si>
  <si>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</si>
  <si>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</si>
  <si>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</si>
  <si>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</si>
  <si>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</si>
  <si>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</si>
  <si>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</si>
  <si>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</si>
  <si>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</si>
  <si>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</si>
  <si>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</si>
  <si>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</si>
  <si>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</si>
  <si>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</si>
  <si>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</si>
  <si>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</si>
  <si>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</si>
  <si>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</si>
  <si>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</si>
  <si>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</si>
  <si>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</si>
  <si>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</si>
  <si>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</si>
  <si>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</si>
  <si>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</si>
  <si>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</si>
  <si>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</si>
  <si>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</si>
  <si>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</si>
  <si>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</si>
  <si>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</si>
  <si>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</si>
  <si>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</si>
  <si>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</si>
  <si>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</si>
  <si>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</si>
  <si>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</si>
  <si>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</si>
  <si>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</si>
  <si>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</si>
  <si>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</si>
  <si>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</si>
  <si>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</si>
  <si>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</si>
  <si>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</si>
  <si>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</si>
  <si>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</si>
  <si>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</si>
  <si>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</si>
  <si>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</si>
  <si>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</si>
  <si>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</si>
  <si>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</si>
  <si>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</si>
  <si>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</si>
  <si>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</si>
  <si>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</si>
  <si>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</si>
  <si>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</si>
  <si>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</si>
  <si>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</si>
  <si>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</si>
  <si>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</si>
  <si>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</si>
  <si>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</si>
  <si>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</si>
  <si>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</si>
  <si>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</si>
  <si>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</si>
  <si>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</si>
  <si>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</si>
  <si>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</si>
  <si>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</si>
  <si>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</si>
  <si>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</si>
  <si>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</si>
  <si>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</si>
  <si>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</si>
  <si>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</si>
  <si>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</si>
  <si>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</si>
  <si>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</si>
  <si>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</si>
  <si>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</si>
  <si>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</si>
  <si>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</si>
  <si>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</si>
  <si>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</si>
  <si>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</si>
  <si>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</si>
  <si>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</si>
  <si>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</si>
  <si>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</si>
  <si>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</si>
  <si>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</si>
  <si>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</si>
  <si>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</si>
  <si>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</si>
  <si>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</si>
  <si>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</si>
  <si>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</si>
  <si>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</si>
  <si>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</si>
  <si>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</si>
  <si>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</si>
  <si>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</si>
  <si>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</si>
  <si>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</si>
  <si>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</si>
  <si>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</si>
  <si>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</si>
  <si>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</si>
  <si>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</si>
  <si>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</si>
  <si>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</si>
  <si>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</si>
  <si>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</si>
  <si>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</si>
  <si>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</si>
  <si>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</si>
  <si>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</si>
  <si>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</si>
  <si>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</si>
  <si>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</si>
  <si>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</si>
  <si>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</si>
  <si>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</si>
  <si>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</si>
  <si>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</si>
  <si>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</si>
  <si>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</si>
  <si>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</si>
  <si>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</si>
  <si>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</si>
  <si>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</si>
  <si>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</si>
  <si>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</si>
  <si>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</si>
  <si>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</si>
  <si>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</si>
  <si>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</si>
  <si>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</si>
  <si>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</si>
  <si>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</si>
  <si>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</si>
  <si>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</si>
  <si>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</si>
  <si>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</si>
  <si>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</si>
  <si>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</si>
  <si>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</si>
  <si>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</si>
  <si>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</si>
  <si>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</si>
  <si>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</si>
  <si>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</si>
  <si>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</si>
  <si>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</si>
  <si>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</si>
  <si>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</si>
  <si>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</si>
  <si>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</si>
  <si>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</si>
  <si>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</si>
  <si>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</si>
  <si>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</si>
  <si>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</si>
  <si>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</si>
  <si>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</si>
  <si>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</si>
  <si>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</si>
  <si>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</si>
  <si>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</si>
  <si>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</si>
  <si>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</si>
  <si>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</si>
  <si>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</si>
  <si>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</si>
  <si>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</si>
  <si>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</si>
  <si>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</si>
  <si>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</si>
  <si>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</si>
  <si>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</si>
  <si>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</si>
  <si>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</si>
  <si>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</si>
  <si>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</si>
  <si>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</si>
  <si>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</si>
  <si>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</si>
  <si>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</si>
  <si>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</si>
  <si>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</si>
  <si>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</si>
  <si>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</si>
  <si>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</si>
  <si>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</si>
  <si>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</si>
  <si>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</si>
  <si>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</si>
  <si>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</si>
  <si>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</si>
  <si>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</si>
  <si>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</si>
  <si>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</si>
  <si>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</si>
  <si>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</si>
  <si>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</si>
  <si>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</si>
  <si>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</si>
  <si>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</si>
  <si>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</si>
  <si>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</si>
  <si>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</si>
  <si>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</si>
  <si>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</si>
  <si>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</si>
  <si>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</si>
  <si>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</si>
  <si>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</si>
  <si>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</si>
  <si>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</si>
  <si>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</si>
  <si>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</si>
  <si>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</si>
  <si>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</si>
  <si>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</si>
  <si>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</si>
  <si>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</si>
  <si>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</si>
  <si>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</si>
  <si>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</si>
  <si>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</si>
  <si>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</si>
  <si>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</si>
  <si>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</si>
  <si>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</si>
  <si>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</si>
  <si>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</si>
  <si>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</si>
  <si>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</si>
  <si>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</si>
  <si>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</si>
  <si>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</si>
  <si>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</si>
  <si>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</si>
  <si>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</si>
  <si>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</si>
  <si>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</si>
  <si>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</si>
  <si>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</si>
  <si>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</si>
  <si>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</si>
  <si>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</si>
  <si>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</si>
  <si>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</si>
  <si>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</si>
  <si>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</si>
  <si>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</si>
  <si>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</si>
  <si>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</si>
  <si>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</si>
  <si>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</si>
  <si>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</si>
  <si>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</si>
  <si>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</si>
  <si>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</si>
  <si>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</si>
  <si>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</si>
  <si>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</si>
  <si>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</si>
  <si>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</si>
  <si>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</si>
  <si>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</si>
  <si>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</si>
  <si>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</si>
  <si>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</si>
  <si>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</si>
  <si>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</si>
  <si>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</si>
  <si>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</si>
  <si>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</si>
  <si>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</si>
  <si>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</si>
  <si>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</si>
  <si>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</si>
  <si>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</si>
  <si>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</si>
  <si>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</si>
  <si>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</si>
  <si>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</si>
  <si>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</si>
  <si>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</si>
  <si>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</si>
  <si>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</si>
  <si>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</si>
  <si>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</si>
  <si>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</si>
  <si>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</si>
  <si>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</si>
  <si>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</si>
  <si>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</si>
  <si>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</si>
  <si>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</si>
  <si>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</si>
  <si>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</si>
  <si>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</si>
  <si>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</si>
  <si>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</si>
  <si>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</si>
  <si>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</si>
  <si>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</si>
  <si>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</si>
  <si>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</si>
  <si>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</si>
  <si>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</si>
  <si>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</si>
  <si>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</si>
  <si>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</si>
  <si>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</si>
  <si>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</si>
  <si>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</si>
  <si>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</si>
  <si>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</si>
  <si>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</si>
  <si>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</si>
  <si>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</si>
  <si>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</si>
  <si>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</si>
  <si>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</si>
  <si>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</si>
  <si>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</si>
  <si>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</si>
  <si>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</si>
  <si>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</si>
  <si>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</si>
  <si>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</si>
  <si>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</si>
  <si>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</si>
  <si>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</si>
  <si>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</si>
  <si>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</si>
  <si>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</si>
  <si>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</si>
  <si>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</si>
  <si>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</si>
  <si>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</si>
  <si>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</si>
  <si>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</si>
  <si>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</si>
  <si>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</si>
  <si>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</si>
  <si>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</si>
  <si>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</si>
  <si>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</si>
  <si>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</si>
  <si>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</si>
  <si>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</si>
  <si>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</si>
  <si>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</si>
  <si>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</si>
  <si>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</si>
  <si>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</si>
  <si>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</si>
  <si>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</si>
  <si>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</si>
  <si>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</si>
  <si>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</si>
  <si>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</si>
  <si>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</si>
  <si>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</si>
  <si>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</si>
  <si>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</si>
  <si>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</si>
  <si>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</si>
  <si>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</si>
  <si>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</si>
  <si>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</si>
  <si>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</si>
  <si>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</si>
  <si>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</si>
  <si>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</si>
  <si>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</si>
  <si>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</si>
  <si>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</si>
  <si>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</si>
  <si>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</si>
  <si>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</si>
  <si>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</si>
  <si>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</si>
  <si>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</si>
  <si>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</si>
  <si>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</si>
  <si>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</si>
  <si>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</si>
  <si>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</si>
  <si>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</si>
  <si>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</si>
  <si>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</si>
  <si>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</si>
  <si>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</si>
  <si>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</si>
  <si>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</si>
  <si>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</si>
  <si>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</si>
  <si>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</si>
  <si>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</si>
  <si>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</si>
  <si>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</si>
  <si>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</si>
  <si>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</si>
  <si>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</si>
  <si>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</si>
  <si>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</si>
  <si>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</si>
  <si>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</si>
  <si>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</si>
  <si>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</si>
  <si>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</si>
  <si>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</si>
  <si>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</si>
  <si>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</si>
  <si>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</si>
  <si>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</si>
  <si>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</si>
  <si>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</si>
  <si>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</si>
  <si>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</si>
  <si>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</si>
  <si>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</si>
  <si>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</si>
  <si>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</si>
  <si>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</si>
  <si>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</si>
  <si>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</si>
  <si>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</si>
  <si>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</si>
  <si>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</si>
  <si>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</si>
  <si>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</si>
  <si>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</si>
  <si>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</si>
  <si>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</si>
  <si>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</si>
  <si>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</si>
  <si>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</si>
  <si>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</si>
  <si>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</si>
  <si>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</si>
  <si>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</si>
  <si>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</si>
  <si>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</si>
  <si>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</si>
  <si>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</si>
  <si>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</si>
  <si>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</si>
  <si>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</si>
  <si>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</si>
  <si>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</si>
  <si>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</si>
  <si>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</si>
  <si>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</si>
  <si>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</si>
  <si>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</si>
  <si>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</si>
  <si>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</si>
  <si>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</si>
  <si>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</si>
  <si>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</si>
  <si>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</si>
  <si>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</si>
  <si>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</si>
  <si>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</si>
  <si>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</si>
  <si>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</si>
  <si>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</si>
  <si>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</si>
  <si>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</si>
  <si>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</si>
  <si>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</si>
  <si>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</si>
  <si>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</si>
  <si>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</si>
  <si>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</si>
  <si>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</si>
  <si>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</si>
  <si>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</si>
  <si>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</si>
  <si>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</si>
  <si>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</si>
  <si>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</si>
  <si>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</si>
  <si>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</si>
  <si>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</si>
  <si>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</si>
  <si>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</si>
  <si>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</si>
  <si>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</si>
  <si>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</si>
  <si>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</si>
  <si>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</si>
  <si>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</si>
  <si>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</si>
  <si>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</si>
  <si>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</si>
  <si>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</si>
  <si>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</si>
  <si>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</si>
  <si>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</si>
  <si>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</si>
  <si>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</si>
  <si>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</si>
  <si>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</si>
  <si>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</si>
  <si>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</si>
  <si>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</si>
  <si>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</si>
  <si>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</si>
  <si>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</si>
  <si>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</si>
  <si>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</si>
  <si>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</si>
  <si>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</si>
  <si>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</si>
  <si>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</si>
  <si>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</si>
  <si>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</si>
  <si>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</si>
  <si>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</si>
  <si>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</si>
  <si>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</si>
  <si>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</si>
  <si>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</si>
  <si>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</si>
  <si>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</si>
  <si>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</si>
  <si>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</si>
  <si>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</si>
  <si>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</si>
  <si>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</si>
  <si>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</si>
  <si>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</si>
  <si>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</si>
  <si>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</si>
  <si>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</si>
  <si>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</si>
  <si>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</si>
  <si>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</si>
  <si>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</si>
  <si>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</si>
  <si>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</si>
  <si>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</si>
  <si>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</si>
  <si>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</si>
  <si>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</si>
  <si>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</si>
  <si>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</si>
  <si>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</si>
  <si>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</si>
  <si>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</si>
  <si>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</si>
  <si>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</si>
  <si>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</si>
  <si>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</si>
  <si>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</si>
  <si>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</si>
  <si>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</si>
  <si>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</si>
  <si>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</si>
  <si>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</si>
  <si>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</si>
  <si>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</si>
  <si>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</si>
  <si>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</si>
  <si>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</si>
  <si>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</si>
  <si>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</si>
  <si>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</si>
  <si>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</si>
  <si>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</si>
  <si>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</si>
  <si>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</si>
  <si>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</si>
  <si>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</si>
  <si>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</si>
  <si>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</si>
  <si>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</si>
  <si>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</si>
  <si>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</si>
  <si>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</si>
  <si>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</si>
  <si>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</si>
  <si>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</si>
  <si>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</si>
  <si>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</si>
  <si>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</si>
  <si>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</si>
  <si>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</si>
  <si>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</si>
  <si>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</si>
  <si>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</si>
  <si>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</si>
  <si>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</si>
  <si>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</si>
  <si>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</si>
  <si>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</si>
  <si>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</si>
  <si>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</si>
  <si>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</si>
  <si>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</si>
  <si>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</si>
  <si>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</si>
  <si>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</si>
  <si>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</si>
  <si>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</si>
  <si>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</si>
  <si>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</si>
  <si>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</si>
  <si>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</si>
  <si>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</si>
  <si>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</si>
  <si>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</si>
  <si>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</si>
  <si>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</si>
  <si>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</si>
  <si>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</si>
  <si>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</si>
  <si>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</si>
  <si>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</si>
  <si>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</si>
  <si>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</si>
  <si>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</si>
  <si>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</si>
  <si>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</si>
  <si>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</si>
  <si>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</si>
  <si>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</si>
  <si>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</si>
  <si>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</si>
  <si>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</si>
  <si>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</si>
  <si>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</si>
  <si>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</si>
  <si>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</si>
  <si>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</si>
  <si>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</si>
  <si>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</si>
  <si>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</si>
  <si>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</si>
  <si>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</si>
  <si>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</si>
  <si>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</si>
  <si>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</si>
  <si>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</si>
  <si>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</si>
  <si>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</si>
  <si>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</si>
  <si>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</si>
  <si>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</si>
  <si>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</si>
  <si>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</si>
  <si>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</si>
  <si>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</si>
  <si>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</si>
  <si>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</si>
  <si>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</si>
  <si>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</si>
  <si>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</si>
  <si>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</si>
  <si>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</si>
  <si>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</si>
  <si>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</si>
  <si>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</si>
  <si>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</si>
  <si>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</si>
  <si>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</si>
  <si>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</si>
  <si>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</si>
  <si>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</si>
  <si>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</si>
  <si>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</si>
  <si>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</si>
  <si>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</si>
  <si>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</si>
  <si>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</si>
  <si>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</si>
  <si>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</si>
  <si>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</si>
  <si>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</si>
  <si>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</si>
  <si>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</si>
  <si>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</si>
  <si>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</si>
  <si>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</si>
  <si>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</si>
  <si>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</si>
  <si>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</si>
  <si>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</si>
  <si>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</si>
  <si>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</si>
  <si>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</si>
  <si>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</si>
  <si>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</si>
  <si>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</si>
  <si>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</si>
  <si>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</si>
  <si>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</si>
  <si>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</si>
  <si>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</si>
  <si>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</si>
  <si>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</si>
  <si>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</si>
  <si>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</si>
  <si>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</si>
  <si>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</si>
  <si>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</si>
  <si>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</si>
  <si>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</si>
  <si>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</si>
  <si>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</si>
  <si>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</si>
  <si>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</si>
  <si>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</si>
  <si>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</si>
  <si>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</si>
  <si>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</si>
  <si>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</si>
  <si>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</si>
  <si>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</si>
  <si>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</si>
  <si>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</si>
  <si>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</si>
  <si>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</si>
  <si>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</si>
  <si>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</si>
  <si>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</si>
  <si>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</si>
  <si>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</si>
  <si>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</si>
  <si>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</si>
  <si>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</si>
  <si>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</si>
  <si>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</si>
  <si>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</si>
  <si>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</si>
  <si>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</si>
  <si>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</si>
  <si>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</si>
  <si>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</si>
  <si>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</si>
  <si>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</si>
  <si>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</si>
  <si>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</si>
  <si>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</si>
  <si>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</si>
  <si>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</si>
  <si>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</si>
  <si>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</si>
  <si>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</si>
  <si>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</si>
  <si>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</si>
  <si>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</si>
  <si>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</si>
  <si>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</si>
  <si>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</si>
  <si>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</si>
  <si>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</si>
  <si>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</si>
  <si>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</si>
  <si>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</si>
  <si>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</si>
  <si>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</si>
  <si>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</si>
  <si>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</si>
  <si>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</si>
  <si>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</si>
  <si>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</si>
  <si>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</si>
  <si>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</si>
  <si>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</si>
  <si>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</si>
  <si>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</si>
  <si>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</si>
  <si>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</si>
  <si>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</si>
  <si>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</si>
  <si>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</si>
  <si>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</si>
  <si>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</si>
  <si>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</si>
  <si>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</si>
  <si>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</si>
  <si>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</si>
  <si>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</si>
  <si>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</si>
  <si>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</si>
  <si>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</si>
  <si>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</si>
  <si>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</si>
  <si>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</si>
  <si>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</si>
  <si>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</si>
  <si>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</si>
  <si>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</si>
  <si>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</si>
  <si>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</si>
  <si>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</si>
  <si>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</si>
  <si>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</si>
  <si>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</si>
  <si>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</si>
  <si>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</si>
  <si>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</si>
  <si>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</si>
  <si>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</si>
  <si>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</si>
  <si>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</si>
  <si>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</si>
  <si>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</si>
  <si>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</si>
  <si>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</si>
  <si>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</si>
  <si>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</si>
  <si>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</si>
  <si>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</si>
  <si>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</si>
  <si>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</si>
  <si>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</si>
  <si>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</si>
  <si>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</si>
  <si>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</si>
  <si>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</si>
  <si>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</si>
  <si>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</si>
  <si>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</si>
  <si>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</si>
  <si>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</si>
  <si>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</si>
  <si>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</si>
  <si>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</si>
  <si>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</si>
  <si>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</si>
  <si>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</si>
  <si>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</si>
  <si>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</si>
  <si>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</si>
  <si>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</si>
  <si>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</si>
  <si>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</si>
  <si>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</si>
  <si>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</si>
  <si>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</si>
  <si>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</si>
  <si>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</si>
  <si>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</si>
  <si>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</si>
  <si>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</si>
  <si>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</si>
  <si>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</si>
  <si>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</si>
  <si>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</si>
  <si>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</si>
  <si>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</si>
  <si>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</si>
  <si>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</si>
  <si>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</si>
  <si>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</si>
  <si>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</si>
  <si>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</si>
  <si>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</si>
  <si>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</si>
  <si>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</si>
  <si>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</si>
  <si>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</si>
  <si>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</si>
  <si>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</si>
  <si>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</si>
  <si>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</si>
  <si>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</si>
  <si>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</si>
  <si>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</si>
  <si>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</si>
  <si>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</si>
  <si>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</si>
  <si>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</si>
  <si>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</si>
  <si>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</si>
  <si>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</si>
  <si>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</si>
  <si>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</si>
  <si>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</si>
  <si>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</si>
  <si>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</si>
  <si>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</si>
  <si>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</si>
  <si>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</si>
  <si>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</si>
  <si>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</si>
  <si>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</si>
  <si>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</si>
  <si>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</si>
  <si>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</si>
  <si>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</si>
  <si>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</si>
  <si>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</si>
  <si>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</si>
  <si>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</si>
  <si>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</si>
  <si>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</si>
  <si>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</si>
  <si>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</si>
  <si>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</si>
  <si>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</si>
  <si>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</si>
  <si>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</si>
  <si>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</si>
  <si>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</si>
  <si>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</si>
  <si>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</si>
  <si>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</si>
  <si>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</si>
  <si>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</si>
  <si>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</si>
  <si>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</si>
  <si>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</si>
  <si>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</si>
  <si>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</si>
  <si>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</si>
  <si>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</si>
  <si>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</si>
  <si>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</si>
  <si>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</si>
  <si>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</si>
  <si>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</si>
  <si>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</si>
  <si>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</si>
  <si>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</si>
  <si>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</si>
  <si>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</si>
  <si>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</si>
  <si>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</si>
  <si>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</si>
  <si>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</si>
  <si>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</si>
  <si>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</si>
  <si>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</si>
  <si>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</si>
  <si>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</si>
  <si>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</si>
  <si>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</si>
  <si>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</si>
  <si>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</si>
  <si>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</si>
  <si>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</si>
  <si>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</si>
  <si>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</si>
  <si>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</si>
  <si>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</si>
  <si>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</si>
  <si>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</si>
  <si>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</si>
  <si>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</si>
  <si>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</si>
  <si>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</si>
  <si>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</si>
  <si>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</si>
  <si>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</si>
  <si>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</si>
  <si>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</si>
  <si>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</si>
  <si>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</si>
  <si>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</si>
  <si>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</si>
  <si>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</si>
  <si>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</si>
  <si>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</si>
  <si>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</si>
  <si>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</si>
  <si>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</si>
  <si>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</si>
  <si>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</si>
  <si>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</si>
  <si>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</si>
  <si>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</si>
  <si>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</si>
  <si>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</si>
  <si>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</si>
  <si>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</si>
  <si>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</si>
  <si>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</si>
  <si>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</si>
  <si>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</si>
  <si>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</si>
  <si>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</si>
  <si>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</si>
  <si>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</si>
  <si>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</si>
  <si>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</si>
  <si>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</si>
  <si>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</si>
  <si>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</si>
  <si>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</si>
  <si>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</si>
  <si>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</si>
  <si>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</si>
  <si>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</si>
  <si>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</si>
  <si>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</si>
  <si>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</si>
  <si>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</si>
  <si>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</si>
  <si>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</si>
  <si>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</si>
  <si>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</si>
  <si>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</si>
  <si>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</si>
  <si>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</si>
  <si>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</si>
  <si>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</si>
  <si>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</si>
  <si>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</si>
  <si>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</si>
  <si>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</si>
  <si>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</si>
  <si>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</si>
  <si>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</si>
  <si>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</si>
  <si>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</si>
  <si>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</si>
  <si>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</si>
  <si>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</si>
  <si>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</si>
  <si>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</si>
  <si>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</si>
  <si>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</si>
  <si>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</si>
  <si>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</si>
  <si>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</si>
  <si>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</si>
  <si>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</si>
  <si>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</si>
  <si>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</si>
  <si>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</si>
  <si>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</si>
  <si>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</si>
  <si>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</si>
  <si>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</si>
  <si>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</si>
  <si>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</si>
  <si>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</si>
  <si>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</si>
  <si>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</si>
  <si>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</si>
  <si>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</si>
  <si>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</si>
  <si>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</si>
  <si>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</si>
  <si>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</si>
  <si>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</si>
  <si>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</si>
  <si>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</si>
  <si>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</si>
  <si>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</si>
  <si>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</si>
  <si>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</si>
  <si>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</si>
  <si>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</si>
  <si>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</si>
  <si>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</si>
  <si>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</si>
  <si>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</si>
  <si>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</si>
  <si>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</si>
  <si>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</si>
  <si>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</si>
  <si>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</si>
  <si>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</si>
  <si>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</si>
  <si>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</si>
  <si>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</si>
  <si>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</si>
  <si>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</si>
  <si>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</si>
  <si>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</si>
  <si>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</si>
  <si>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</si>
  <si>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</si>
  <si>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</si>
  <si>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</si>
  <si>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</si>
  <si>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</si>
  <si>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</si>
  <si>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</si>
  <si>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</si>
  <si>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</si>
  <si>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</si>
  <si>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</si>
  <si>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</si>
  <si>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</si>
  <si>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</si>
  <si>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</si>
  <si>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</si>
  <si>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</si>
  <si>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</si>
  <si>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</si>
  <si>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</si>
  <si>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</si>
  <si>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</si>
  <si>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</si>
  <si>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</si>
  <si>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</si>
  <si>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</si>
  <si>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</si>
  <si>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</si>
  <si>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</si>
  <si>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</si>
  <si>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</si>
  <si>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</si>
  <si>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</si>
  <si>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</si>
  <si>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</si>
  <si>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</si>
  <si>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</si>
  <si>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</si>
  <si>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</si>
  <si>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</si>
  <si>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</si>
  <si>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</si>
  <si>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</si>
  <si>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</si>
  <si>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</si>
  <si>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</si>
  <si>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</si>
  <si>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</si>
  <si>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</si>
  <si>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</si>
  <si>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</si>
  <si>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</si>
  <si>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</si>
  <si>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</si>
  <si>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</si>
  <si>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</si>
  <si>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</si>
  <si>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</si>
  <si>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</si>
  <si>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</si>
  <si>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</si>
  <si>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</si>
  <si>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</si>
  <si>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</si>
  <si>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</si>
  <si>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</si>
  <si>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</si>
  <si>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</si>
  <si>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</si>
  <si>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</si>
  <si>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</si>
  <si>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</si>
  <si>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</si>
  <si>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</si>
  <si>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</si>
  <si>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</si>
  <si>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</si>
  <si>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</si>
  <si>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</si>
  <si>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</si>
  <si>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</si>
  <si>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</si>
  <si>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</si>
  <si>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</si>
  <si>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</si>
  <si>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</si>
  <si>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</si>
  <si>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</si>
  <si>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</si>
  <si>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</si>
  <si>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</si>
  <si>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</si>
  <si>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</si>
  <si>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</si>
  <si>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</si>
  <si>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</si>
  <si>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</si>
  <si>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</si>
  <si>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</si>
  <si>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</si>
  <si>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</si>
  <si>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</si>
  <si>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</si>
  <si>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</si>
  <si>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</si>
  <si>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</si>
  <si>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</si>
  <si>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</si>
  <si>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</si>
  <si>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</si>
  <si>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</si>
  <si>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</si>
  <si>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</si>
  <si>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</si>
  <si>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</si>
  <si>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</si>
  <si>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</si>
  <si>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</si>
  <si>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</si>
  <si>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</si>
  <si>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</si>
  <si>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</si>
  <si>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</si>
  <si>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</si>
  <si>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</si>
  <si>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</si>
  <si>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</si>
  <si>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</si>
  <si>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</si>
  <si>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</si>
  <si>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</si>
  <si>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</si>
  <si>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</si>
  <si>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</si>
  <si>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</si>
  <si>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</si>
  <si>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</si>
  <si>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</si>
  <si>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</si>
  <si>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</si>
  <si>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</si>
  <si>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</si>
  <si>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</si>
  <si>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</si>
  <si>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</si>
  <si>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</si>
  <si>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</si>
  <si>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</si>
  <si>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</si>
  <si>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</si>
  <si>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</si>
  <si>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</si>
  <si>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</si>
  <si>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</si>
  <si>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</si>
  <si>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</si>
  <si>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</si>
  <si>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</si>
  <si>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</si>
  <si>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</si>
  <si>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</si>
  <si>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</si>
  <si>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</si>
  <si>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</si>
  <si>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</si>
  <si>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</si>
  <si>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</si>
  <si>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</si>
  <si>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</si>
  <si>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</si>
  <si>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</si>
  <si>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</si>
  <si>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</si>
  <si>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</si>
  <si>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</si>
  <si>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</si>
  <si>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</si>
  <si>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</si>
  <si>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</si>
  <si>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</si>
  <si>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</si>
  <si>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</si>
  <si>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</si>
  <si>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</si>
  <si>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</si>
  <si>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</si>
  <si>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</si>
  <si>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</si>
  <si>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</si>
  <si>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</si>
  <si>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</si>
  <si>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</si>
  <si>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</si>
  <si>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</si>
  <si>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</si>
  <si>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</si>
  <si>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</si>
  <si>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</si>
  <si>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</si>
  <si>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</si>
  <si>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</si>
  <si>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</si>
  <si>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</si>
  <si>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</si>
  <si>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</si>
  <si>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</si>
  <si>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</si>
  <si>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</si>
  <si>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</si>
  <si>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</si>
  <si>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</si>
  <si>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</si>
  <si>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</si>
  <si>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</si>
  <si>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</si>
  <si>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</si>
  <si>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</si>
  <si>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</si>
  <si>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</si>
  <si>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</si>
  <si>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</si>
  <si>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</si>
  <si>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</si>
  <si>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</si>
  <si>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</si>
  <si>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</si>
  <si>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</si>
  <si>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</si>
  <si>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</si>
  <si>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</si>
  <si>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</si>
  <si>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</si>
  <si>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</si>
  <si>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</si>
  <si>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</si>
  <si>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</si>
  <si>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</si>
  <si>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</si>
  <si>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</si>
  <si>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</si>
  <si>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</si>
  <si>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</si>
  <si>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</si>
  <si>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</si>
  <si>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</si>
  <si>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</si>
  <si>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</si>
  <si>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</si>
  <si>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</si>
  <si>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</si>
  <si>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</si>
  <si>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</si>
  <si>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</si>
  <si>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</si>
  <si>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</si>
  <si>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</si>
  <si>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</si>
  <si>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</si>
  <si>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</si>
  <si>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</si>
  <si>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</si>
  <si>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</si>
  <si>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</si>
  <si>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</si>
  <si>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</si>
  <si>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</si>
  <si>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</si>
  <si>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</si>
  <si>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</si>
  <si>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</si>
  <si>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</si>
  <si>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</si>
  <si>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</si>
  <si>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</si>
  <si>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</si>
  <si>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</si>
  <si>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</si>
  <si>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</si>
  <si>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</si>
  <si>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</si>
  <si>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</si>
  <si>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</si>
  <si>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</si>
  <si>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</si>
  <si>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</si>
  <si>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</si>
  <si>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</si>
  <si>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</si>
  <si>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</si>
  <si>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</si>
  <si>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</si>
  <si>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</si>
  <si>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</si>
  <si>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</si>
  <si>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</si>
  <si>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</si>
  <si>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</si>
  <si>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</si>
  <si>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</si>
  <si>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</si>
  <si>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</si>
  <si>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</si>
  <si>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</si>
  <si>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</si>
  <si>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</si>
  <si>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</si>
  <si>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</si>
  <si>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</si>
  <si>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</si>
  <si>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</si>
  <si>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</si>
  <si>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</si>
  <si>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</si>
  <si>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</si>
  <si>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</si>
  <si>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</si>
  <si>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</si>
  <si>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</si>
  <si>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</si>
  <si>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</si>
  <si>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</si>
  <si>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</si>
  <si>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</si>
  <si>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</si>
  <si>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</si>
  <si>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</si>
  <si>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</si>
  <si>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</si>
  <si>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</si>
  <si>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</si>
  <si>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</si>
  <si>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</si>
  <si>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</si>
  <si>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</si>
  <si>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</si>
  <si>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</si>
  <si>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</si>
  <si>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</si>
  <si>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</si>
  <si>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</si>
  <si>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</si>
  <si>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</si>
  <si>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</si>
  <si>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</si>
  <si>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</si>
  <si>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</si>
  <si>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</si>
  <si>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</si>
  <si>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</si>
  <si>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</si>
  <si>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</si>
  <si>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</si>
  <si>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</si>
  <si>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</si>
  <si>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</si>
  <si>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</si>
  <si>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</si>
  <si>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</si>
  <si>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</si>
  <si>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</si>
  <si>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</si>
  <si>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</si>
  <si>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</si>
  <si>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</si>
  <si>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</si>
  <si>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</si>
  <si>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</si>
  <si>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</si>
  <si>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</si>
  <si>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</si>
  <si>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</si>
  <si>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</si>
  <si>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</si>
  <si>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</si>
  <si>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</si>
  <si>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</si>
  <si>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</si>
  <si>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</si>
  <si>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</si>
  <si>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</si>
  <si>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</si>
  <si>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</si>
  <si>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</si>
  <si>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</si>
  <si>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</si>
  <si>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</si>
  <si>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</si>
  <si>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</si>
  <si>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</si>
  <si>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</si>
  <si>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</si>
  <si>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</si>
  <si>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</si>
  <si>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</si>
  <si>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</si>
  <si>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</si>
  <si>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</si>
  <si>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</si>
  <si>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</si>
  <si>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</si>
  <si>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</si>
  <si>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</si>
  <si>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</si>
  <si>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</si>
  <si>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</si>
  <si>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</si>
  <si>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</si>
  <si>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</si>
  <si>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</si>
  <si>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</si>
  <si>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</si>
  <si>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</si>
  <si>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</si>
  <si>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</si>
  <si>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</si>
  <si>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</si>
  <si>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</si>
  <si>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</si>
  <si>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</si>
  <si>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</si>
  <si>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</si>
  <si>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</si>
  <si>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</si>
  <si>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</si>
  <si>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</si>
  <si>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</si>
  <si>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</si>
  <si>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</si>
  <si>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</si>
  <si>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</si>
  <si>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</si>
  <si>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</si>
  <si>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</si>
  <si>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</si>
  <si>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</si>
  <si>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</si>
  <si>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</si>
  <si>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</si>
  <si>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</si>
  <si>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</si>
  <si>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</si>
  <si>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</si>
  <si>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</si>
  <si>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</si>
  <si>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</si>
  <si>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</si>
  <si>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</si>
  <si>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</si>
  <si>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</si>
  <si>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</si>
  <si>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</si>
  <si>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</si>
  <si>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</si>
  <si>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</si>
  <si>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</si>
  <si>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</si>
  <si>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</si>
  <si>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</si>
  <si>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</si>
  <si>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</si>
  <si>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</si>
  <si>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</si>
  <si>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</si>
  <si>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</si>
  <si>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</si>
  <si>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</si>
  <si>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</si>
  <si>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</si>
  <si>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</si>
  <si>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</si>
  <si>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</si>
  <si>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</si>
  <si>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</si>
  <si>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</si>
  <si>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</si>
  <si>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</si>
  <si>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</si>
  <si>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</si>
  <si>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</si>
  <si>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</si>
  <si>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</si>
  <si>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</si>
  <si>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</si>
  <si>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</si>
  <si>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</si>
  <si>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</si>
  <si>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</si>
  <si>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</si>
  <si>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</si>
  <si>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</si>
  <si>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</si>
  <si>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</si>
  <si>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</si>
  <si>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</si>
  <si>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</si>
  <si>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</si>
  <si>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</si>
  <si>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</si>
  <si>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</si>
  <si>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</si>
  <si>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</si>
  <si>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</si>
  <si>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</si>
  <si>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</si>
  <si>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</si>
  <si>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</si>
  <si>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</si>
  <si>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</si>
  <si>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</si>
  <si>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</si>
  <si>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</si>
  <si>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</si>
  <si>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</si>
  <si>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</si>
  <si>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</si>
  <si>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</si>
  <si>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</si>
  <si>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</si>
  <si>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</si>
  <si>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</si>
  <si>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</si>
  <si>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</si>
  <si>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</si>
  <si>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</si>
  <si>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</si>
  <si>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</si>
  <si>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</si>
  <si>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</si>
  <si>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</si>
  <si>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</si>
  <si>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</si>
  <si>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</si>
  <si>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</si>
  <si>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</si>
  <si>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</si>
  <si>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</si>
  <si>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</si>
  <si>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</si>
  <si>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</si>
  <si>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</si>
  <si>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</si>
  <si>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</si>
  <si>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</si>
  <si>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</si>
  <si>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</si>
  <si>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</si>
  <si>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</si>
  <si>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</si>
  <si>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</si>
  <si>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</si>
  <si>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</si>
  <si>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</si>
  <si>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</si>
  <si>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</si>
  <si>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</si>
  <si>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</si>
  <si>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</si>
  <si>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</si>
  <si>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</si>
  <si>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</si>
  <si>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</si>
  <si>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</si>
  <si>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</si>
  <si>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</si>
  <si>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</si>
  <si>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</si>
  <si>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</si>
  <si>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</si>
  <si>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</si>
  <si>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</si>
  <si>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</si>
  <si>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</si>
  <si>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</si>
  <si>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</si>
  <si>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</si>
  <si>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</si>
  <si>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</si>
  <si>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</si>
  <si>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</si>
  <si>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</si>
  <si>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</si>
  <si>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</si>
  <si>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</si>
  <si>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</si>
  <si>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</si>
  <si>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</si>
  <si>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</si>
  <si>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</si>
  <si>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</si>
  <si>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</si>
  <si>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</si>
  <si>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</si>
  <si>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</si>
  <si>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</si>
  <si>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</si>
  <si>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</si>
  <si>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</si>
  <si>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</si>
  <si>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</si>
  <si>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</si>
  <si>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</si>
  <si>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</si>
  <si>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</si>
  <si>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</si>
  <si>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</si>
  <si>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</si>
  <si>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</si>
  <si>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</si>
  <si>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</si>
  <si>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</si>
  <si>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</si>
  <si>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</si>
  <si>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</si>
  <si>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</si>
  <si>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</si>
  <si>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</si>
  <si>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</si>
  <si>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</si>
  <si>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</si>
  <si>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</si>
  <si>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</si>
  <si>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</si>
  <si>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</si>
  <si>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</si>
  <si>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</si>
  <si>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</si>
  <si>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</si>
  <si>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</si>
  <si>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</si>
  <si>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</si>
  <si>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</si>
  <si>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</si>
  <si>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</si>
  <si>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</si>
  <si>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</si>
  <si>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</si>
  <si>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</si>
  <si>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</si>
  <si>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</si>
  <si>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</si>
  <si>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</si>
  <si>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</si>
  <si>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</si>
  <si>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</si>
  <si>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</si>
  <si>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</si>
  <si>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</si>
  <si>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</si>
  <si>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</si>
  <si>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</si>
  <si>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</si>
  <si>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</si>
  <si>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</si>
  <si>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</si>
  <si>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</si>
  <si>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</si>
  <si>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</si>
  <si>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</si>
  <si>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</si>
  <si>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</si>
  <si>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</si>
  <si>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</si>
  <si>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</si>
  <si>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</si>
  <si>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</si>
  <si>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</si>
  <si>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</si>
  <si>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</si>
  <si>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</si>
  <si>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</si>
  <si>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</si>
  <si>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</si>
  <si>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</si>
  <si>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</si>
  <si>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</si>
  <si>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</si>
  <si>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</si>
  <si>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</si>
  <si>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</si>
  <si>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</si>
  <si>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</si>
  <si>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</si>
  <si>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</si>
  <si>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</si>
  <si>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</si>
  <si>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</si>
  <si>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</si>
  <si>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</si>
  <si>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</si>
  <si>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</si>
  <si>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</si>
  <si>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</si>
  <si>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</si>
  <si>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</si>
  <si>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</si>
  <si>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</si>
  <si>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</si>
  <si>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</si>
  <si>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</si>
  <si>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</si>
  <si>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</si>
  <si>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</si>
  <si>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</si>
  <si>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</si>
  <si>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</si>
  <si>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</si>
  <si>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</si>
  <si>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</si>
  <si>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</si>
  <si>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</si>
  <si>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</si>
  <si>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</si>
  <si>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</si>
  <si>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</si>
  <si>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</si>
  <si>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</si>
  <si>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</si>
  <si>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</si>
  <si>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</si>
  <si>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</si>
  <si>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</si>
  <si>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</si>
  <si>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</si>
  <si>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</si>
  <si>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</si>
  <si>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</si>
  <si>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</si>
  <si>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</si>
  <si>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</si>
  <si>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</si>
  <si>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</si>
  <si>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</si>
  <si>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</si>
  <si>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</si>
  <si>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</si>
  <si>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</si>
  <si>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</si>
  <si>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</si>
  <si>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</si>
  <si>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</si>
  <si>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</si>
  <si>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</si>
  <si>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</si>
  <si>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</si>
  <si>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</si>
  <si>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</si>
  <si>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</si>
  <si>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</si>
  <si>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</si>
  <si>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</si>
  <si>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</si>
  <si>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</si>
  <si>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</si>
  <si>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</si>
  <si>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</si>
  <si>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</si>
  <si>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</si>
  <si>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</si>
  <si>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</si>
  <si>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</si>
  <si>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</si>
  <si>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</si>
  <si>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</si>
  <si>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</si>
  <si>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</si>
  <si>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</si>
  <si>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</si>
  <si>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</si>
  <si>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</si>
  <si>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</si>
  <si>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</si>
  <si>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</si>
  <si>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</si>
  <si>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</si>
  <si>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</si>
  <si>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</si>
  <si>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</si>
  <si>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</si>
  <si>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</si>
  <si>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</si>
  <si>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</si>
  <si>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</si>
  <si>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</si>
  <si>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</si>
  <si>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</si>
  <si>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</si>
  <si>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</si>
  <si>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</si>
  <si>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</si>
  <si>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</si>
  <si>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</si>
  <si>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</si>
  <si>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</si>
  <si>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</si>
  <si>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</si>
  <si>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</si>
  <si>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</si>
  <si>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</si>
  <si>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</si>
  <si>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</si>
  <si>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</si>
  <si>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</si>
  <si>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</si>
  <si>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</si>
  <si>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</si>
  <si>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</si>
  <si>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</si>
  <si>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</si>
  <si>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</si>
  <si>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</si>
  <si>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</si>
  <si>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</si>
  <si>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</si>
  <si>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</si>
  <si>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</si>
  <si>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</si>
  <si>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</si>
  <si>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</si>
  <si>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</si>
  <si>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</si>
  <si>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</si>
  <si>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</si>
  <si>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</si>
  <si>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</si>
  <si>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</si>
  <si>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</si>
  <si>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</si>
  <si>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</si>
  <si>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</si>
  <si>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</si>
  <si>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</si>
  <si>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</si>
  <si>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</si>
  <si>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</si>
  <si>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</si>
  <si>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</si>
  <si>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</si>
  <si>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</si>
  <si>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</si>
  <si>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</si>
  <si>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</si>
  <si>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</si>
  <si>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</si>
  <si>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</si>
  <si>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</si>
  <si>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</si>
  <si>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</si>
  <si>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</si>
  <si>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</si>
  <si>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</si>
  <si>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</si>
  <si>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</si>
  <si>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</si>
  <si>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</si>
  <si>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</si>
  <si>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</si>
  <si>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</si>
  <si>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</si>
  <si>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</si>
  <si>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</si>
  <si>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</si>
  <si>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</si>
  <si>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</si>
  <si>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</si>
  <si>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</si>
  <si>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</si>
  <si>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</si>
  <si>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</si>
  <si>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</si>
  <si>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</si>
  <si>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</si>
  <si>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</si>
  <si>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</si>
  <si>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</si>
  <si>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</si>
  <si>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</si>
  <si>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</si>
  <si>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</si>
  <si>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</si>
  <si>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</si>
  <si>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</si>
  <si>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</si>
  <si>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</si>
  <si>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</si>
  <si>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</si>
  <si>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</si>
  <si>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</si>
  <si>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</si>
  <si>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</si>
  <si>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</si>
  <si>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</si>
  <si>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</si>
  <si>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</si>
  <si>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</si>
  <si>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</si>
  <si>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</si>
  <si>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</si>
  <si>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</si>
  <si>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</si>
  <si>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</si>
  <si>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</si>
  <si>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</si>
  <si>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</si>
  <si>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</si>
  <si>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</si>
  <si>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</si>
  <si>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</si>
  <si>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</si>
  <si>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</si>
  <si>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</si>
  <si>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</si>
  <si>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</si>
  <si>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</si>
  <si>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</si>
  <si>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</si>
  <si>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</si>
  <si>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</si>
  <si>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</si>
  <si>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</si>
  <si>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</si>
  <si>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</si>
  <si>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</si>
  <si>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</si>
  <si>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</si>
  <si>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</si>
  <si>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</si>
  <si>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</si>
  <si>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</si>
  <si>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</si>
  <si>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</si>
  <si>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</si>
  <si>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</si>
  <si>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</si>
  <si>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</si>
  <si>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</si>
  <si>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</si>
  <si>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</si>
  <si>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</si>
  <si>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</si>
  <si>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</si>
  <si>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</si>
  <si>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</si>
  <si>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</si>
  <si>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</si>
  <si>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</si>
  <si>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</si>
  <si>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</si>
  <si>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</si>
  <si>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</si>
  <si>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</si>
  <si>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</si>
  <si>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</si>
  <si>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</si>
  <si>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</si>
  <si>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</si>
  <si>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</si>
  <si>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</si>
  <si>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</si>
  <si>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</si>
  <si>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</si>
  <si>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</si>
  <si>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</si>
  <si>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</si>
  <si>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</si>
  <si>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</si>
  <si>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</si>
  <si>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</si>
  <si>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</si>
  <si>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</si>
  <si>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</si>
  <si>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</si>
  <si>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</si>
  <si>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</si>
  <si>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</si>
  <si>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</si>
  <si>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</si>
  <si>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</si>
  <si>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</si>
  <si>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</si>
  <si>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</si>
  <si>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</si>
  <si>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</si>
  <si>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</si>
  <si>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</si>
  <si>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</si>
  <si>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</si>
  <si>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</si>
  <si>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</si>
  <si>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</si>
  <si>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</si>
  <si>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</si>
  <si>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</si>
  <si>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</si>
  <si>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</si>
  <si>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</si>
  <si>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</si>
  <si>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</si>
  <si>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</si>
  <si>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</si>
  <si>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</si>
  <si>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</si>
  <si>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</si>
  <si>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</si>
  <si>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</si>
  <si>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</si>
  <si>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</si>
  <si>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</si>
  <si>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</si>
  <si>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</si>
  <si>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</si>
  <si>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</si>
  <si>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</si>
  <si>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</si>
  <si>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</si>
  <si>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</si>
  <si>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</si>
  <si>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</si>
  <si>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</si>
  <si>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</si>
  <si>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</si>
  <si>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</si>
  <si>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</si>
  <si>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</si>
  <si>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</si>
  <si>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</si>
  <si>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</si>
  <si>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</si>
  <si>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</si>
  <si>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</si>
  <si>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</si>
  <si>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</si>
  <si>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</si>
  <si>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</si>
  <si>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</si>
  <si>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</si>
  <si>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</si>
  <si>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</si>
  <si>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</si>
  <si>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</si>
  <si>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</si>
  <si>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</si>
  <si>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</si>
  <si>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</si>
  <si>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</si>
  <si>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</si>
  <si>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</si>
  <si>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</si>
  <si>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</si>
  <si>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</si>
  <si>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</si>
  <si>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</si>
  <si>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</si>
  <si>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</si>
  <si>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</si>
  <si>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</si>
  <si>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</si>
  <si>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</si>
  <si>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</si>
  <si>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</si>
  <si>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</si>
  <si>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</si>
  <si>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</si>
  <si>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</si>
  <si>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</si>
  <si>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</si>
  <si>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</si>
  <si>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</si>
  <si>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</si>
  <si>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</si>
  <si>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</si>
  <si>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</si>
  <si>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</si>
  <si>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</si>
  <si>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</si>
  <si>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</si>
  <si>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</si>
  <si>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</si>
  <si>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</si>
  <si>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</si>
  <si>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</si>
  <si>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</si>
  <si>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</si>
  <si>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</si>
  <si>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</si>
  <si>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</si>
  <si>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</si>
  <si>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</si>
  <si>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</si>
  <si>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</si>
  <si>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</si>
  <si>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</si>
  <si>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</si>
  <si>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</si>
  <si>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</si>
  <si>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</si>
  <si>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</si>
  <si>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</si>
  <si>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</si>
  <si>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</si>
  <si>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</si>
  <si>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</si>
  <si>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</si>
  <si>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</si>
  <si>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</si>
  <si>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</si>
  <si>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</si>
  <si>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</si>
  <si>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</si>
  <si>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</si>
  <si>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</si>
  <si>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</si>
  <si>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</si>
  <si>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</si>
  <si>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</si>
  <si>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</si>
  <si>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</si>
  <si>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</si>
  <si>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</si>
  <si>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</si>
  <si>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</si>
  <si>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</si>
  <si>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</si>
  <si>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</si>
  <si>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</si>
  <si>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</si>
  <si>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</si>
  <si>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</si>
  <si>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</si>
  <si>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</si>
  <si>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</si>
  <si>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</si>
  <si>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</si>
  <si>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</si>
  <si>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</si>
  <si>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</si>
  <si>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</si>
  <si>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</si>
  <si>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</si>
  <si>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</si>
  <si>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</si>
  <si>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</si>
  <si>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</si>
  <si>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</si>
  <si>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</si>
  <si>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</si>
  <si>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</si>
  <si>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</si>
  <si>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</si>
  <si>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</si>
  <si>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</si>
  <si>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</si>
  <si>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</si>
  <si>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</si>
  <si>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</si>
  <si>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</si>
  <si>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</si>
  <si>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</si>
  <si>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</si>
  <si>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</si>
  <si>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</si>
  <si>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</si>
  <si>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</si>
  <si>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</si>
  <si>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</si>
  <si>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</si>
  <si>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</si>
  <si>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</si>
  <si>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</si>
  <si>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</si>
  <si>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</si>
  <si>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</si>
  <si>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</si>
  <si>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</si>
  <si>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</si>
  <si>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</si>
  <si>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</si>
  <si>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</si>
  <si>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</si>
  <si>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</si>
  <si>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</si>
  <si>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</si>
  <si>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</si>
  <si>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</si>
  <si>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</si>
  <si>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</si>
  <si>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</si>
  <si>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</si>
  <si>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</si>
  <si>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</si>
  <si>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</si>
  <si>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</si>
  <si>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</si>
  <si>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</si>
  <si>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</si>
  <si>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</si>
  <si>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</si>
  <si>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</si>
  <si>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</si>
  <si>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</si>
  <si>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</si>
  <si>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</si>
  <si>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</si>
  <si>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</si>
  <si>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</si>
  <si>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</si>
  <si>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</si>
  <si>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</si>
  <si>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</si>
  <si>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</si>
  <si>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</si>
  <si>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</si>
  <si>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</si>
  <si>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</si>
  <si>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</si>
  <si>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</si>
  <si>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</si>
  <si>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</si>
  <si>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</si>
  <si>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</si>
  <si>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</si>
  <si>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</si>
  <si>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</si>
  <si>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</si>
  <si>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</si>
  <si>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</si>
  <si>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</si>
  <si>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</si>
  <si>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</si>
  <si>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</si>
  <si>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</si>
  <si>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</si>
  <si>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</si>
  <si>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</si>
  <si>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</si>
  <si>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</si>
  <si>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</si>
  <si>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</si>
  <si>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</si>
  <si>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</si>
  <si>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</si>
  <si>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</si>
  <si>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</si>
  <si>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</si>
  <si>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</si>
  <si>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</si>
  <si>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</si>
  <si>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</si>
  <si>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</si>
  <si>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</si>
  <si>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</si>
  <si>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</si>
  <si>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</si>
  <si>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</si>
  <si>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</si>
  <si>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</si>
  <si>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</si>
  <si>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</si>
  <si>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</si>
  <si>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</si>
  <si>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</si>
  <si>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</si>
  <si>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</si>
  <si>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</si>
  <si>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</si>
  <si>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</si>
  <si>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</si>
  <si>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</si>
  <si>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</si>
  <si>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</si>
  <si>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</si>
  <si>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</si>
  <si>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</si>
  <si>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</si>
  <si>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</si>
  <si>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</si>
  <si>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</si>
  <si>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</si>
  <si>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</si>
  <si>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</si>
  <si>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</si>
  <si>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</si>
  <si>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</si>
  <si>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</si>
  <si>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</si>
  <si>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</si>
  <si>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</si>
  <si>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</si>
  <si>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</si>
  <si>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</si>
  <si>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</si>
  <si>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</si>
  <si>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</si>
  <si>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</si>
  <si>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</si>
  <si>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</si>
  <si>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</si>
  <si>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</si>
  <si>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</si>
  <si>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</si>
  <si>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</si>
  <si>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</si>
  <si>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</si>
  <si>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</si>
  <si>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</si>
  <si>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</si>
  <si>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</si>
  <si>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</si>
  <si>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</si>
  <si>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</si>
  <si>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</si>
  <si>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</si>
  <si>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</si>
  <si>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</si>
  <si>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</si>
  <si>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</si>
  <si>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</si>
  <si>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</si>
  <si>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</si>
  <si>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</si>
  <si>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</si>
  <si>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</si>
  <si>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</si>
  <si>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</si>
  <si>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</si>
  <si>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</si>
  <si>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</si>
  <si>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</si>
  <si>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</si>
  <si>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</si>
  <si>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</si>
  <si>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</si>
  <si>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</si>
  <si>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</si>
  <si>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</si>
  <si>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</si>
  <si>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</si>
  <si>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</si>
  <si>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</si>
  <si>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</si>
  <si>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</si>
  <si>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</si>
  <si>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</si>
  <si>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</si>
  <si>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</si>
  <si>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</si>
  <si>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</si>
  <si>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</si>
  <si>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</si>
  <si>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</si>
  <si>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</si>
  <si>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</si>
  <si>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</si>
  <si>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</si>
  <si>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</si>
  <si>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</si>
  <si>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</si>
  <si>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</si>
  <si>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</si>
  <si>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</si>
  <si>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</si>
  <si>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</si>
  <si>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</si>
  <si>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</si>
  <si>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</si>
  <si>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</si>
  <si>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</si>
  <si>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</si>
  <si>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</si>
  <si>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</si>
  <si>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</si>
  <si>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</si>
  <si>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</si>
  <si>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</si>
  <si>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</si>
  <si>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</si>
  <si>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</si>
  <si>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</si>
  <si>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</si>
  <si>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</si>
  <si>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</si>
  <si>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</si>
  <si>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</si>
  <si>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</si>
  <si>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</si>
  <si>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</si>
  <si>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</si>
  <si>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</si>
  <si>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</si>
  <si>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</si>
  <si>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</si>
  <si>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</si>
  <si>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</si>
  <si>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</si>
  <si>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</si>
  <si>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</si>
  <si>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</si>
  <si>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</si>
  <si>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</si>
  <si>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</si>
  <si>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</si>
  <si>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</si>
  <si>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</si>
  <si>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</si>
  <si>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</si>
  <si>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</si>
  <si>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</si>
  <si>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</si>
  <si>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</si>
  <si>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</si>
  <si>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</si>
  <si>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</si>
  <si>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</si>
  <si>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</si>
  <si>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</si>
  <si>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</si>
  <si>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</si>
  <si>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</si>
  <si>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</si>
  <si>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</si>
  <si>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</si>
  <si>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</si>
  <si>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</si>
  <si>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</si>
  <si>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</si>
  <si>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</si>
  <si>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</si>
  <si>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</si>
  <si>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</si>
  <si>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</si>
  <si>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</si>
  <si>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</si>
  <si>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</si>
  <si>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</si>
  <si>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</si>
  <si>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</si>
  <si>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</si>
  <si>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</si>
  <si>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</si>
  <si>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</si>
  <si>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</si>
  <si>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</si>
  <si>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</si>
  <si>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</si>
  <si>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</si>
  <si>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</si>
  <si>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</si>
  <si>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</si>
  <si>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</si>
  <si>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</si>
  <si>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</si>
  <si>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</si>
  <si>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</si>
  <si>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</si>
  <si>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</si>
  <si>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</si>
  <si>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</si>
  <si>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</si>
  <si>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</si>
  <si>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</si>
  <si>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</si>
  <si>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</si>
  <si>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</si>
  <si>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</si>
  <si>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</si>
  <si>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</si>
  <si>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</si>
  <si>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</si>
  <si>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</si>
  <si>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</si>
  <si>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</si>
  <si>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</si>
  <si>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</si>
  <si>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</si>
  <si>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</si>
  <si>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</si>
  <si>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</si>
  <si>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</si>
  <si>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</si>
  <si>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</si>
  <si>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</si>
  <si>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</si>
  <si>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</si>
  <si>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</si>
  <si>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</si>
  <si>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</si>
  <si>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</si>
  <si>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</si>
  <si>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</si>
  <si>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</si>
  <si>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</si>
  <si>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</si>
  <si>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</si>
  <si>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</si>
  <si>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</si>
  <si>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</si>
  <si>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</si>
  <si>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</si>
  <si>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</si>
  <si>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</si>
  <si>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</si>
  <si>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</si>
  <si>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</si>
  <si>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</si>
  <si>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</si>
  <si>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</si>
  <si>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</si>
  <si>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</si>
  <si>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</si>
  <si>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</si>
  <si>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</si>
  <si>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</si>
  <si>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</si>
  <si>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</si>
  <si>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</si>
  <si>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</si>
  <si>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</si>
  <si>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</si>
  <si>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</si>
  <si>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</si>
  <si>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</si>
  <si>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</si>
  <si>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</si>
  <si>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</si>
  <si>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</si>
  <si>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</si>
  <si>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</si>
  <si>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</si>
  <si>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</si>
  <si>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</si>
  <si>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</si>
  <si>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</si>
  <si>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</si>
  <si>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</si>
  <si>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</si>
  <si>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</si>
  <si>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</si>
  <si>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</si>
  <si>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</si>
  <si>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</si>
  <si>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</si>
  <si>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</si>
  <si>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</si>
  <si>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</si>
  <si>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</si>
  <si>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</si>
  <si>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</si>
  <si>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</si>
  <si>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</si>
  <si>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</si>
  <si>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</si>
  <si>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</si>
  <si>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</si>
  <si>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</si>
  <si>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</si>
  <si>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</si>
  <si>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</si>
  <si>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</si>
  <si>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</si>
  <si>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</si>
  <si>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</si>
  <si>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</si>
  <si>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</si>
  <si>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</si>
  <si>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</si>
  <si>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</si>
  <si>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</si>
  <si>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</si>
  <si>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</si>
  <si>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</si>
  <si>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</si>
  <si>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</si>
  <si>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</si>
  <si>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</si>
  <si>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</si>
  <si>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</si>
  <si>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</si>
  <si>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</si>
  <si>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</si>
  <si>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</si>
  <si>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</si>
  <si>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</si>
  <si>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</si>
  <si>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</si>
  <si>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</si>
  <si>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</si>
  <si>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</si>
  <si>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</si>
  <si>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</si>
  <si>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</si>
  <si>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</si>
  <si>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</si>
  <si>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</si>
  <si>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</si>
  <si>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</si>
  <si>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</si>
  <si>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</si>
  <si>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</si>
  <si>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</si>
  <si>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</si>
  <si>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</si>
  <si>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</si>
  <si>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</si>
  <si>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</si>
  <si>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</si>
  <si>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</si>
  <si>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</si>
  <si>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</si>
  <si>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</si>
  <si>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</si>
  <si>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</si>
  <si>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</si>
  <si>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</si>
  <si>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</si>
  <si>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</si>
  <si>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</si>
  <si>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</si>
  <si>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</si>
  <si>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</si>
  <si>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</si>
  <si>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</si>
  <si>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</si>
  <si>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</si>
  <si>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</si>
  <si>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</si>
  <si>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</si>
  <si>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</si>
  <si>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</si>
  <si>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</si>
  <si>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</si>
  <si>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</si>
  <si>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</si>
  <si>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</si>
  <si>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</si>
  <si>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</si>
  <si>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</si>
  <si>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</si>
  <si>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</si>
  <si>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</si>
  <si>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</si>
  <si>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</si>
  <si>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</si>
  <si>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</si>
  <si>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</si>
  <si>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</si>
  <si>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</si>
  <si>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</si>
  <si>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</si>
  <si>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</si>
  <si>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</si>
  <si>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</si>
  <si>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</si>
  <si>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</si>
  <si>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</si>
  <si>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</si>
  <si>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</si>
  <si>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</si>
  <si>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</si>
  <si>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</si>
  <si>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</si>
  <si>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</si>
  <si>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</si>
  <si>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</si>
  <si>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</si>
  <si>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</si>
  <si>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</si>
  <si>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</si>
  <si>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</si>
  <si>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</si>
  <si>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</si>
  <si>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</si>
  <si>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</si>
  <si>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</si>
  <si>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</si>
  <si>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</si>
  <si>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</si>
  <si>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</si>
  <si>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</si>
  <si>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</si>
  <si>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</si>
  <si>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</si>
  <si>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</si>
  <si>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</si>
  <si>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</si>
  <si>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</si>
  <si>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</si>
  <si>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</si>
  <si>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</si>
  <si>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</si>
  <si>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</si>
  <si>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</si>
  <si>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</si>
  <si>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</si>
  <si>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</si>
  <si>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</si>
  <si>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</si>
  <si>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</si>
  <si>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</si>
  <si>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</si>
  <si>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</si>
  <si>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</si>
  <si>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</si>
  <si>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</si>
  <si>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</si>
  <si>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</si>
  <si>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</si>
  <si>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</si>
  <si>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</si>
  <si>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</si>
  <si>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</si>
  <si>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</si>
  <si>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</si>
  <si>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</si>
  <si>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</si>
  <si>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</si>
  <si>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</si>
  <si>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</si>
  <si>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</si>
  <si>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</si>
  <si>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</si>
  <si>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</si>
  <si>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</si>
  <si>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</si>
  <si>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</si>
  <si>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</si>
  <si>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</si>
  <si>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</si>
  <si>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</si>
  <si>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</si>
  <si>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</si>
  <si>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</si>
  <si>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</si>
  <si>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</si>
  <si>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</si>
  <si>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</si>
  <si>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</si>
  <si>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</si>
  <si>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</si>
  <si>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</si>
  <si>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</si>
  <si>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</si>
  <si>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</si>
  <si>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</si>
  <si>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</si>
  <si>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</si>
  <si>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</si>
  <si>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</si>
  <si>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</si>
  <si>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</si>
  <si>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</si>
  <si>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</si>
  <si>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</si>
  <si>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</si>
  <si>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</si>
  <si>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</si>
  <si>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</si>
  <si>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</si>
  <si>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</si>
  <si>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</si>
  <si>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</si>
  <si>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</si>
  <si>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</si>
  <si>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</si>
  <si>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</si>
  <si>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</si>
  <si>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</si>
  <si>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</si>
  <si>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</si>
  <si>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</si>
  <si>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</si>
  <si>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</si>
  <si>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</si>
  <si>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</si>
  <si>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</si>
  <si>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</si>
  <si>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</si>
  <si>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</si>
  <si>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</si>
  <si>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</si>
  <si>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</si>
  <si>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</si>
  <si>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</si>
  <si>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</si>
  <si>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</si>
  <si>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</si>
  <si>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</si>
  <si>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</si>
  <si>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</si>
  <si>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</si>
  <si>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</si>
  <si>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</si>
  <si>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</si>
  <si>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</si>
  <si>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</si>
  <si>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</si>
  <si>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</si>
  <si>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</si>
  <si>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</si>
  <si>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</si>
  <si>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</si>
  <si>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</si>
  <si>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</si>
  <si>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</si>
  <si>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</si>
  <si>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</si>
  <si>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</si>
  <si>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</si>
  <si>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</si>
  <si>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</si>
  <si>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</si>
  <si>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</si>
  <si>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</si>
  <si>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</si>
  <si>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</si>
  <si>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</si>
  <si>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</si>
  <si>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</si>
  <si>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</si>
  <si>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</si>
  <si>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</si>
  <si>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</si>
  <si>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</si>
  <si>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</si>
  <si>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</si>
  <si>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</si>
  <si>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</si>
  <si>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</si>
  <si>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</si>
  <si>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</si>
  <si>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</si>
  <si>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</si>
  <si>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</si>
  <si>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</si>
  <si>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</si>
  <si>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</si>
  <si>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</si>
  <si>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</si>
  <si>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</si>
  <si>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</si>
  <si>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</si>
  <si>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</si>
  <si>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</si>
  <si>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</si>
  <si>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</si>
  <si>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</si>
  <si>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</si>
  <si>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</si>
  <si>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</si>
  <si>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</si>
  <si>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</si>
  <si>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</si>
  <si>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</si>
  <si>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</si>
  <si>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</si>
  <si>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</si>
  <si>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</si>
  <si>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</si>
  <si>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</si>
  <si>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</si>
  <si>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</si>
  <si>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</si>
  <si>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</si>
  <si>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</si>
  <si>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</si>
  <si>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</si>
  <si>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</si>
  <si>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</si>
  <si>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</si>
  <si>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</si>
  <si>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</si>
  <si>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</si>
  <si>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</si>
  <si>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</si>
  <si>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</si>
  <si>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</si>
  <si>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</si>
  <si>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</si>
  <si>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</si>
  <si>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</si>
  <si>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</si>
  <si>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</si>
  <si>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</si>
  <si>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</si>
  <si>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</si>
  <si>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</si>
  <si>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</si>
  <si>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</si>
  <si>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</si>
  <si>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</si>
  <si>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</si>
  <si>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</si>
  <si>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</si>
  <si>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</si>
  <si>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</si>
  <si>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</si>
  <si>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</si>
  <si>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</si>
  <si>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</si>
  <si>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</si>
  <si>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</si>
  <si>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</si>
  <si>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</si>
  <si>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</si>
  <si>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</si>
  <si>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</si>
  <si>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</si>
  <si>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</si>
  <si>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</si>
  <si>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</si>
  <si>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</si>
  <si>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</si>
  <si>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</si>
  <si>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</si>
  <si>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</si>
  <si>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</si>
  <si>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</si>
  <si>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</si>
  <si>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</si>
  <si>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</si>
  <si>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</si>
  <si>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</si>
  <si>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</si>
  <si>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</si>
  <si>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</si>
  <si>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</si>
  <si>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</si>
  <si>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</si>
  <si>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</si>
  <si>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</si>
  <si>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</si>
  <si>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</si>
  <si>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</si>
  <si>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</si>
  <si>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</si>
  <si>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</si>
  <si>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</si>
  <si>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</si>
  <si>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</si>
  <si>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</si>
  <si>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</si>
  <si>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</si>
  <si>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</si>
  <si>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</si>
  <si>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</si>
  <si>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</si>
  <si>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</si>
  <si>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</si>
  <si>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</si>
  <si>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</si>
  <si>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</si>
  <si>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</si>
  <si>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</si>
  <si>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</si>
  <si>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</si>
  <si>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</si>
  <si>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</si>
  <si>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</si>
  <si>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</si>
  <si>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</si>
  <si>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</si>
  <si>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</si>
  <si>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</si>
  <si>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</si>
  <si>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</si>
  <si>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</si>
  <si>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</si>
  <si>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</si>
  <si>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</si>
  <si>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</si>
  <si>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</si>
  <si>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</si>
  <si>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</si>
  <si>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</si>
  <si>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</si>
  <si>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</si>
  <si>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</si>
  <si>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</si>
  <si>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</si>
  <si>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</si>
  <si>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</si>
  <si>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</si>
  <si>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</si>
  <si>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</si>
  <si>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</si>
  <si>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</si>
  <si>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</si>
  <si>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</si>
  <si>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</si>
  <si>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</si>
  <si>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</si>
  <si>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</si>
  <si>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</si>
  <si>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</si>
  <si>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</si>
  <si>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</si>
  <si>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</si>
  <si>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</si>
  <si>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</si>
  <si>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</si>
  <si>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</si>
  <si>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</si>
  <si>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</si>
  <si>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</si>
  <si>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</si>
  <si>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</si>
  <si>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</si>
  <si>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</si>
  <si>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</si>
  <si>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</si>
  <si>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</si>
  <si>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</si>
  <si>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</si>
  <si>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</si>
  <si>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</si>
  <si>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</si>
  <si>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</si>
  <si>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</si>
  <si>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</si>
  <si>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</si>
  <si>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</si>
  <si>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</si>
  <si>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</si>
  <si>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</si>
  <si>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</si>
  <si>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</si>
  <si>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</si>
  <si>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</si>
  <si>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</si>
  <si>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</si>
  <si>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</si>
  <si>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</si>
  <si>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</si>
  <si>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</si>
  <si>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</si>
  <si>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</si>
  <si>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</si>
  <si>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</si>
  <si>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</si>
  <si>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</si>
  <si>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</si>
  <si>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</si>
  <si>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</si>
  <si>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</si>
  <si>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</si>
  <si>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</si>
  <si>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</si>
  <si>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</si>
  <si>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</si>
  <si>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</si>
  <si>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</si>
  <si>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</si>
  <si>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</si>
  <si>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</si>
  <si>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</si>
  <si>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</si>
  <si>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</si>
  <si>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</si>
  <si>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</si>
  <si>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</si>
  <si>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</si>
  <si>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</si>
  <si>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</si>
  <si>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</si>
  <si>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</si>
  <si>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</si>
  <si>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</si>
  <si>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</si>
  <si>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</si>
  <si>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</si>
  <si>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</si>
  <si>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</si>
  <si>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</si>
  <si>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</si>
  <si>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</si>
  <si>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</si>
  <si>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</si>
  <si>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</si>
  <si>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</si>
  <si>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</si>
  <si>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</si>
  <si>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</si>
  <si>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</si>
  <si>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</si>
  <si>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</si>
  <si>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</si>
  <si>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</si>
  <si>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</si>
  <si>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</si>
  <si>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</si>
  <si>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</si>
  <si>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</si>
  <si>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</si>
  <si>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</si>
  <si>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</si>
  <si>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</si>
  <si>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</si>
  <si>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</si>
  <si>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</si>
  <si>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</si>
  <si>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</si>
  <si>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</si>
  <si>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</si>
  <si>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</si>
  <si>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</si>
  <si>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</si>
  <si>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</si>
  <si>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</si>
  <si>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</si>
  <si>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</si>
  <si>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</si>
  <si>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</si>
  <si>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</si>
  <si>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</si>
  <si>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</si>
  <si>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</si>
  <si>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</si>
  <si>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</si>
  <si>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</si>
  <si>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</si>
  <si>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</si>
  <si>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</si>
  <si>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</si>
  <si>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</si>
  <si>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</si>
  <si>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</si>
  <si>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</si>
  <si>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</si>
  <si>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</si>
  <si>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</si>
  <si>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</si>
  <si>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</si>
  <si>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</si>
  <si>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</si>
  <si>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</si>
  <si>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</si>
  <si>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</si>
  <si>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</si>
  <si>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</si>
  <si>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</si>
  <si>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</si>
  <si>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</si>
  <si>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</si>
  <si>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</si>
  <si>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</si>
  <si>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</si>
  <si>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</si>
  <si>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</si>
  <si>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</si>
  <si>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</si>
  <si>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</si>
  <si>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</si>
  <si>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</si>
  <si>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</si>
  <si>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</si>
  <si>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</si>
  <si>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</si>
  <si>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</si>
  <si>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</si>
  <si>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</si>
  <si>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</si>
  <si>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</si>
  <si>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</si>
  <si>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</si>
  <si>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</si>
  <si>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</si>
  <si>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</si>
  <si>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</si>
  <si>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</si>
  <si>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</si>
  <si>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</si>
  <si>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</si>
  <si>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</si>
  <si>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</si>
  <si>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</si>
  <si>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</si>
  <si>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</si>
  <si>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</si>
  <si>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</si>
  <si>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</si>
  <si>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</si>
  <si>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</si>
  <si>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</si>
  <si>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</si>
  <si>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</si>
  <si>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</si>
  <si>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</si>
  <si>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</si>
  <si>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</si>
  <si>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</si>
  <si>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</si>
  <si>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</si>
  <si>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</si>
  <si>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</si>
  <si>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</si>
  <si>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</si>
  <si>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</si>
  <si>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</si>
  <si>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</si>
  <si>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</si>
  <si>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</si>
  <si>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</si>
  <si>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</si>
  <si>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</si>
  <si>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</si>
  <si>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</si>
  <si>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</si>
  <si>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</si>
  <si>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</si>
  <si>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</si>
  <si>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</si>
  <si>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</si>
  <si>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</si>
  <si>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</si>
  <si>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</si>
  <si>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</si>
  <si>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</si>
  <si>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</si>
  <si>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</si>
  <si>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</si>
  <si>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</si>
  <si>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</si>
  <si>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</si>
  <si>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</si>
  <si>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</si>
  <si>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</si>
  <si>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</si>
  <si>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</si>
  <si>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</si>
  <si>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</si>
  <si>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</si>
  <si>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</si>
  <si>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</si>
  <si>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</si>
  <si>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</si>
  <si>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</si>
  <si>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</si>
  <si>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</si>
  <si>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</si>
  <si>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</si>
  <si>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</si>
  <si>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</si>
  <si>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</si>
  <si>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</si>
  <si>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</si>
  <si>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</si>
  <si>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</si>
  <si>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</si>
  <si>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</si>
  <si>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</si>
  <si>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</si>
  <si>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</si>
  <si>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</si>
  <si>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</si>
  <si>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</si>
  <si>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</si>
  <si>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</si>
  <si>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</si>
  <si>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</si>
  <si>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</si>
  <si>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</si>
  <si>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</si>
  <si>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</si>
  <si>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</si>
  <si>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</si>
  <si>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</si>
  <si>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</si>
  <si>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</si>
  <si>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</si>
  <si>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</si>
  <si>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</si>
  <si>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</si>
  <si>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</si>
  <si>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</si>
  <si>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</si>
  <si>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</si>
  <si>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</si>
  <si>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</si>
  <si>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</si>
  <si>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</si>
  <si>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</si>
  <si>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</si>
  <si>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</si>
  <si>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</si>
  <si>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</si>
  <si>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</si>
  <si>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</si>
  <si>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</si>
  <si>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</si>
  <si>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</si>
  <si>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</si>
  <si>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</si>
  <si>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</si>
  <si>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</si>
  <si>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</si>
  <si>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</si>
  <si>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</si>
  <si>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</si>
  <si>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</si>
  <si>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</si>
  <si>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</si>
  <si>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</si>
  <si>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</si>
  <si>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</si>
  <si>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</si>
  <si>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</si>
  <si>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</si>
  <si>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</si>
  <si>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</si>
  <si>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</si>
  <si>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</si>
  <si>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</si>
  <si>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</si>
  <si>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</si>
  <si>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</si>
  <si>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</si>
  <si>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</si>
  <si>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</si>
  <si>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</si>
  <si>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</si>
  <si>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</si>
  <si>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</si>
  <si>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</si>
  <si>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</si>
  <si>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</si>
  <si>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</si>
  <si>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</si>
  <si>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</si>
  <si>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</si>
  <si>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</si>
  <si>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</si>
  <si>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</si>
  <si>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</si>
  <si>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</si>
  <si>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</si>
  <si>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</si>
  <si>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</si>
  <si>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</si>
  <si>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</si>
  <si>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</si>
  <si>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</si>
  <si>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</si>
  <si>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</si>
  <si>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</si>
  <si>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</si>
  <si>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</si>
  <si>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</si>
  <si>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</si>
  <si>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</si>
  <si>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</si>
  <si>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</si>
  <si>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</si>
  <si>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</si>
  <si>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</si>
  <si>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</si>
  <si>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</si>
  <si>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</si>
  <si>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</si>
  <si>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</si>
  <si>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</si>
  <si>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</si>
  <si>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</si>
  <si>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</si>
  <si>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</si>
  <si>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</si>
  <si>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</si>
  <si>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</si>
  <si>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</si>
  <si>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</si>
  <si>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</si>
  <si>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</si>
  <si>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</si>
  <si>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</si>
  <si>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</si>
  <si>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</si>
  <si>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</si>
  <si>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</si>
  <si>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</si>
  <si>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</si>
  <si>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</si>
  <si>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</si>
  <si>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</si>
  <si>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</si>
  <si>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</si>
  <si>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</si>
  <si>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</si>
  <si>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</si>
  <si>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</si>
  <si>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</si>
  <si>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</si>
  <si>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</si>
  <si>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</si>
  <si>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</si>
  <si>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</si>
  <si>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</si>
  <si>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</si>
  <si>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</si>
  <si>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</si>
  <si>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</si>
  <si>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</si>
  <si>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</si>
  <si>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</si>
  <si>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</si>
  <si>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</si>
  <si>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</si>
  <si>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</si>
  <si>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</si>
  <si>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</si>
  <si>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</si>
  <si>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</si>
  <si>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</si>
  <si>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</si>
  <si>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</si>
  <si>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</si>
  <si>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</si>
  <si>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</si>
  <si>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</si>
  <si>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</si>
  <si>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</si>
  <si>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</si>
  <si>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</si>
  <si>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</si>
  <si>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</si>
  <si>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</si>
  <si>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</si>
  <si>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</si>
  <si>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</si>
  <si>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</si>
  <si>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</si>
  <si>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</si>
  <si>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</si>
  <si>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</si>
  <si>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</si>
  <si>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</si>
  <si>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</si>
  <si>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</si>
  <si>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</si>
  <si>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</si>
  <si>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</si>
  <si>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</si>
  <si>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</si>
  <si>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</si>
  <si>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</si>
  <si>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</si>
  <si>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</si>
  <si>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</si>
  <si>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</si>
  <si>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</si>
  <si>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</si>
  <si>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</si>
  <si>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</si>
  <si>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</si>
  <si>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</si>
  <si>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</si>
  <si>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</si>
  <si>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</si>
  <si>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</si>
  <si>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</si>
  <si>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</si>
  <si>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</si>
  <si>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</si>
  <si>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</si>
  <si>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</si>
  <si>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</si>
  <si>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</si>
  <si>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</si>
  <si>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</si>
  <si>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</si>
  <si>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</si>
  <si>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</si>
  <si>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</si>
  <si>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</si>
  <si>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</si>
  <si>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</si>
  <si>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</si>
  <si>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</si>
  <si>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</si>
  <si>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</si>
  <si>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</si>
  <si>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</si>
  <si>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</si>
  <si>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</si>
  <si>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</si>
  <si>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</si>
  <si>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</si>
  <si>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</si>
  <si>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</si>
  <si>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</si>
  <si>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</si>
  <si>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</si>
  <si>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</si>
  <si>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</si>
  <si>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</si>
  <si>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</si>
  <si>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</si>
  <si>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</si>
  <si>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</si>
  <si>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</si>
  <si>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</si>
  <si>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</si>
  <si>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</si>
  <si>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</si>
  <si>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</si>
  <si>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</si>
  <si>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</si>
  <si>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</si>
  <si>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</si>
  <si>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</si>
  <si>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</si>
  <si>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</si>
  <si>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</si>
  <si>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</si>
  <si>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</si>
  <si>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</si>
  <si>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</si>
  <si>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</si>
  <si>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</si>
  <si>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</si>
  <si>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</si>
  <si>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</si>
  <si>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</si>
  <si>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</si>
  <si>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</si>
  <si>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</si>
  <si>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</si>
  <si>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</si>
  <si>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</si>
  <si>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</si>
  <si>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</si>
  <si>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</si>
  <si>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</si>
  <si>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</si>
  <si>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</si>
  <si>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</si>
  <si>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</si>
  <si>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</si>
  <si>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</si>
  <si>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</si>
  <si>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</si>
  <si>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</si>
  <si>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</si>
  <si>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</si>
  <si>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</si>
  <si>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</si>
  <si>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</si>
  <si>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</si>
  <si>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</si>
  <si>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</si>
  <si>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</si>
  <si>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</si>
  <si>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</si>
  <si>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</si>
  <si>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</si>
  <si>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</si>
  <si>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</si>
  <si>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</si>
  <si>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</si>
  <si>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</si>
  <si>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</si>
  <si>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</si>
  <si>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</si>
  <si>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</si>
  <si>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</si>
  <si>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</si>
  <si>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</si>
  <si>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</si>
  <si>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</si>
  <si>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</si>
  <si>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</si>
  <si>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</si>
  <si>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</si>
  <si>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</si>
  <si>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</si>
  <si>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</si>
  <si>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</si>
  <si>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</si>
  <si>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</si>
  <si>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</si>
  <si>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</si>
  <si>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</si>
  <si>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</si>
  <si>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</si>
  <si>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</si>
  <si>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</si>
  <si>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</si>
  <si>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</si>
  <si>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</si>
  <si>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</si>
  <si>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</si>
  <si>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</si>
  <si>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</si>
  <si>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</si>
  <si>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</si>
  <si>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</si>
  <si>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</si>
  <si>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</si>
  <si>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</si>
  <si>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</si>
  <si>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</si>
  <si>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</si>
  <si>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</si>
  <si>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</si>
  <si>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</si>
  <si>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</si>
  <si>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</si>
  <si>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</si>
  <si>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</si>
  <si>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</si>
  <si>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</si>
  <si>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</si>
  <si>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</si>
  <si>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</si>
  <si>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</si>
  <si>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</si>
  <si>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</si>
  <si>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</si>
  <si>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</si>
  <si>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</si>
  <si>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</si>
  <si>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</si>
  <si>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</si>
  <si>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</si>
  <si>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</si>
  <si>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</si>
  <si>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</si>
  <si>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</si>
  <si>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</si>
  <si>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</si>
  <si>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</si>
  <si>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</si>
  <si>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</si>
  <si>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</si>
  <si>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</si>
  <si>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</si>
  <si>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</si>
  <si>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</si>
  <si>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</si>
  <si>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</si>
  <si>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</si>
  <si>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</si>
  <si>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</si>
  <si>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</si>
  <si>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</si>
  <si>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</si>
  <si>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</si>
  <si>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</si>
  <si>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</si>
  <si>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</si>
  <si>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</si>
  <si>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</si>
  <si>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</si>
  <si>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</si>
  <si>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</si>
  <si>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</si>
  <si>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</si>
  <si>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</si>
  <si>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</si>
  <si>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</si>
  <si>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</si>
  <si>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</si>
  <si>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</si>
  <si>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</si>
  <si>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</si>
  <si>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</si>
  <si>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</si>
  <si>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</si>
  <si>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</si>
  <si>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</si>
  <si>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</si>
  <si>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</si>
  <si>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</si>
  <si>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</si>
  <si>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</si>
  <si>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</si>
  <si>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</si>
  <si>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</si>
  <si>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</si>
  <si>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</si>
  <si>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</si>
  <si>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</si>
  <si>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</si>
  <si>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</si>
  <si>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</si>
  <si>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</si>
  <si>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</si>
  <si>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</si>
  <si>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</si>
  <si>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</si>
  <si>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</si>
  <si>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</si>
  <si>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</si>
  <si>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</si>
  <si>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</si>
  <si>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</si>
  <si>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</si>
  <si>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</si>
  <si>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</si>
  <si>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</si>
  <si>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</si>
  <si>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</si>
  <si>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</si>
  <si>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</si>
  <si>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</si>
  <si>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</si>
  <si>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</si>
  <si>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</si>
  <si>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</si>
  <si>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</si>
  <si>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</si>
  <si>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</si>
  <si>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</si>
  <si>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</si>
  <si>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</si>
  <si>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</si>
  <si>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</si>
  <si>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</si>
  <si>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</si>
  <si>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</si>
  <si>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</si>
  <si>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</si>
  <si>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</si>
  <si>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</si>
  <si>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</si>
  <si>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</si>
  <si>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</si>
  <si>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</si>
  <si>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</si>
  <si>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</si>
  <si>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</si>
  <si>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</si>
  <si>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</si>
  <si>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</si>
  <si>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</si>
  <si>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</si>
  <si>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</si>
  <si>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</si>
  <si>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</si>
  <si>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</si>
  <si>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</si>
  <si>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</si>
  <si>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</si>
  <si>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</si>
  <si>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</si>
  <si>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</si>
  <si>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</si>
  <si>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</si>
  <si>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</si>
  <si>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</si>
  <si>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</si>
  <si>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</si>
  <si>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</si>
  <si>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</si>
  <si>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</si>
  <si>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</si>
  <si>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</si>
  <si>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</si>
  <si>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</si>
  <si>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</si>
  <si>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</si>
  <si>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</si>
  <si>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</si>
  <si>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</si>
  <si>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</si>
  <si>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</si>
  <si>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</si>
  <si>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</si>
  <si>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</si>
  <si>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</si>
  <si>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</si>
  <si>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</si>
  <si>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</si>
  <si>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</si>
  <si>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</si>
  <si>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</si>
  <si>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</si>
  <si>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</si>
  <si>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</si>
  <si>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</si>
  <si>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</si>
  <si>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</si>
  <si>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</si>
  <si>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</si>
  <si>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</si>
  <si>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</si>
  <si>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</si>
  <si>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</si>
  <si>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</si>
  <si>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</si>
  <si>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</si>
  <si>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</si>
  <si>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</si>
  <si>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</si>
  <si>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</si>
  <si>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</si>
  <si>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</si>
  <si>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</si>
  <si>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</si>
  <si>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</si>
  <si>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</si>
  <si>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</si>
  <si>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</si>
  <si>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</si>
  <si>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</si>
  <si>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</si>
  <si>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</si>
  <si>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</si>
  <si>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</si>
  <si>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</si>
  <si>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</si>
  <si>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</si>
  <si>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</si>
  <si>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</si>
  <si>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</si>
  <si>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</si>
  <si>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</si>
  <si>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</si>
  <si>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</si>
  <si>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</si>
  <si>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</si>
  <si>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</si>
  <si>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</si>
  <si>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</si>
  <si>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</si>
  <si>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</si>
  <si>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</si>
  <si>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</si>
  <si>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</si>
  <si>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</si>
  <si>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</si>
  <si>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</si>
  <si>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</si>
  <si>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</si>
  <si>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</si>
  <si>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</si>
  <si>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</si>
  <si>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</si>
  <si>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</si>
  <si>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</si>
  <si>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</si>
  <si>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</si>
  <si>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</si>
  <si>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</si>
  <si>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</si>
  <si>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</si>
  <si>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</si>
  <si>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</si>
  <si>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</si>
  <si>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</si>
  <si>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</si>
  <si>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</si>
  <si>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</si>
  <si>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</si>
  <si>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</si>
  <si>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</si>
  <si>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</si>
  <si>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</si>
  <si>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</si>
  <si>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</si>
  <si>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</si>
  <si>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</si>
  <si>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</si>
  <si>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</si>
  <si>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</si>
  <si>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</si>
  <si>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</si>
  <si>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</si>
  <si>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</si>
  <si>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</si>
  <si>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</si>
  <si>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</si>
  <si>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</si>
  <si>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</si>
  <si>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</si>
  <si>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</si>
  <si>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</si>
  <si>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</si>
  <si>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</si>
  <si>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</si>
  <si>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</si>
  <si>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</si>
  <si>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</si>
  <si>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</si>
  <si>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</si>
  <si>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</si>
  <si>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</si>
  <si>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</si>
  <si>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</si>
  <si>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</si>
  <si>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</si>
  <si>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</si>
  <si>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</si>
  <si>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</si>
  <si>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</si>
  <si>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</si>
  <si>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</si>
  <si>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</si>
  <si>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</si>
  <si>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</si>
  <si>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</si>
  <si>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</si>
  <si>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</si>
  <si>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</si>
  <si>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</si>
  <si>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</si>
  <si>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</si>
  <si>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</si>
  <si>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</si>
  <si>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</si>
  <si>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</si>
  <si>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</si>
  <si>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</si>
  <si>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</si>
  <si>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</si>
  <si>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</si>
  <si>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</si>
  <si>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</si>
  <si>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</si>
  <si>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</si>
  <si>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</si>
  <si>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</si>
  <si>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</si>
  <si>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</si>
  <si>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</si>
  <si>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</si>
  <si>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</si>
  <si>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</si>
  <si>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</si>
  <si>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</si>
  <si>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</si>
  <si>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</si>
  <si>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</si>
  <si>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</si>
  <si>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</si>
  <si>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</si>
  <si>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</si>
  <si>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</si>
  <si>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</si>
  <si>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</si>
  <si>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</si>
  <si>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</si>
  <si>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</si>
  <si>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</si>
  <si>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</si>
  <si>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</si>
  <si>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</si>
  <si>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</si>
  <si>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</si>
  <si>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</si>
  <si>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</si>
  <si>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</si>
  <si>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</si>
  <si>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</si>
  <si>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</si>
  <si>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</si>
  <si>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</si>
  <si>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</si>
  <si>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</si>
  <si>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</si>
  <si>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</si>
  <si>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</si>
  <si>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</si>
  <si>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</si>
  <si>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</si>
  <si>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</si>
  <si>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</si>
  <si>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</si>
  <si>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</si>
  <si>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</si>
  <si>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</si>
  <si>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</si>
  <si>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</si>
  <si>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</si>
  <si>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</si>
  <si>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</si>
  <si>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</si>
  <si>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</si>
  <si>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</si>
  <si>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</si>
  <si>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</si>
  <si>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</si>
  <si>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</si>
  <si>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</si>
  <si>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</si>
  <si>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</si>
  <si>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</si>
  <si>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</si>
  <si>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</si>
  <si>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</si>
  <si>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</si>
  <si>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</si>
  <si>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</si>
  <si>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</si>
  <si>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</si>
  <si>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</si>
  <si>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</si>
  <si>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</si>
  <si>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</si>
  <si>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</si>
  <si>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</si>
  <si>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</si>
  <si>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</si>
  <si>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</si>
  <si>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</si>
  <si>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</si>
  <si>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</si>
  <si>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</si>
  <si>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</si>
  <si>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</si>
  <si>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</si>
  <si>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</si>
  <si>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</si>
  <si>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</si>
  <si>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</si>
  <si>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</si>
  <si>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</si>
  <si>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</si>
  <si>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</si>
  <si>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</si>
  <si>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</si>
  <si>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</si>
  <si>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</si>
  <si>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</si>
  <si>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</si>
  <si>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</si>
  <si>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</si>
  <si>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</si>
  <si>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</si>
  <si>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</si>
  <si>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</si>
  <si>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</si>
  <si>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</si>
  <si>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</si>
  <si>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</si>
  <si>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</si>
  <si>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</si>
  <si>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</si>
  <si>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</si>
  <si>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</si>
  <si>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</si>
  <si>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</si>
  <si>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</si>
  <si>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</si>
  <si>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</si>
  <si>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</si>
  <si>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</si>
  <si>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</si>
  <si>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</si>
  <si>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</si>
  <si>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</si>
  <si>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</si>
  <si>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</si>
  <si>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</si>
  <si>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</si>
  <si>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</si>
  <si>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</si>
  <si>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</si>
  <si>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</si>
  <si>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</si>
  <si>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</si>
  <si>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</si>
  <si>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</si>
  <si>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</si>
  <si>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</si>
  <si>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</si>
  <si>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</si>
  <si>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</si>
  <si>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</si>
  <si>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</si>
  <si>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</si>
  <si>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</si>
  <si>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</si>
  <si>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</si>
  <si>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</si>
  <si>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</si>
  <si>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</si>
  <si>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</si>
  <si>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</si>
  <si>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</si>
  <si>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</si>
  <si>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</si>
  <si>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</si>
  <si>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</si>
  <si>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</si>
  <si>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</si>
  <si>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</si>
  <si>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</si>
  <si>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</si>
  <si>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</si>
  <si>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</si>
  <si>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</si>
  <si>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</si>
  <si>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</si>
  <si>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</si>
  <si>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</si>
  <si>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</si>
  <si>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</si>
  <si>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</si>
  <si>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</si>
  <si>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</si>
  <si>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</si>
  <si>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</si>
  <si>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</si>
  <si>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</si>
  <si>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</si>
  <si>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</si>
  <si>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</si>
  <si>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</si>
  <si>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</si>
  <si>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</si>
  <si>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</si>
  <si>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</si>
  <si>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</si>
  <si>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</si>
  <si>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</si>
  <si>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</si>
  <si>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</si>
  <si>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</si>
  <si>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</si>
  <si>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</si>
  <si>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</si>
  <si>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</si>
  <si>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</si>
  <si>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</si>
  <si>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</si>
  <si>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</si>
  <si>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</si>
  <si>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</si>
  <si>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</si>
  <si>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</si>
  <si>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</si>
  <si>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</si>
  <si>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</si>
  <si>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</si>
  <si>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</si>
  <si>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</si>
  <si>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</si>
  <si>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</si>
  <si>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</si>
  <si>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</si>
  <si>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</si>
  <si>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</si>
  <si>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</si>
  <si>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</si>
  <si>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</si>
  <si>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</si>
  <si>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</si>
  <si>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</si>
  <si>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</si>
  <si>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</si>
  <si>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</si>
  <si>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</si>
  <si>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</si>
  <si>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</si>
  <si>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</si>
  <si>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</si>
  <si>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</si>
  <si>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</si>
  <si>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</si>
  <si>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</si>
  <si>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</si>
  <si>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</si>
  <si>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</si>
  <si>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</si>
  <si>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</si>
  <si>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</si>
  <si>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</si>
  <si>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</si>
  <si>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</si>
  <si>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</si>
  <si>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</si>
  <si>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</si>
  <si>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</si>
  <si>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</si>
  <si>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</si>
  <si>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</si>
  <si>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</si>
  <si>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</si>
  <si>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</si>
  <si>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</si>
  <si>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</si>
  <si>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</si>
  <si>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</si>
  <si>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</si>
  <si>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</si>
  <si>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</si>
  <si>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</si>
  <si>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</si>
  <si>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</si>
  <si>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</si>
  <si>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</si>
  <si>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</si>
  <si>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</si>
  <si>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</si>
  <si>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</si>
  <si>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</si>
  <si>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</si>
  <si>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</si>
  <si>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</si>
  <si>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</si>
  <si>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</si>
  <si>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</si>
  <si>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</si>
  <si>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</si>
  <si>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</si>
  <si>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</si>
  <si>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</si>
  <si>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</si>
  <si>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</si>
  <si>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</si>
  <si>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</si>
  <si>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</si>
  <si>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</si>
  <si>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</si>
  <si>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</si>
  <si>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</si>
  <si>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</si>
  <si>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</si>
  <si>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</si>
  <si>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</si>
  <si>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</si>
  <si>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</si>
  <si>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</si>
  <si>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</si>
  <si>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</si>
  <si>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</si>
  <si>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</si>
  <si>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</si>
  <si>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</si>
  <si>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</si>
  <si>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</si>
  <si>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</si>
  <si>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</si>
  <si>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</si>
  <si>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</si>
  <si>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</si>
  <si>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</si>
  <si>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</si>
  <si>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</si>
  <si>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</si>
  <si>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</si>
  <si>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</si>
  <si>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</si>
  <si>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</si>
  <si>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</si>
  <si>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</si>
  <si>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</si>
  <si>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</si>
  <si>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</si>
  <si>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</si>
  <si>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</si>
  <si>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</si>
  <si>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</si>
  <si>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</si>
  <si>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</si>
  <si>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</si>
  <si>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</si>
  <si>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</si>
  <si>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</si>
  <si>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</si>
  <si>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</si>
  <si>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</si>
  <si>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</si>
  <si>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</si>
  <si>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</si>
  <si>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</si>
  <si>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</si>
  <si>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</si>
  <si>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</si>
  <si>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</si>
  <si>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</si>
  <si>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</si>
  <si>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</si>
  <si>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</si>
  <si>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</si>
  <si>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</si>
  <si>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</si>
  <si>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</si>
  <si>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</si>
  <si>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</si>
  <si>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</si>
  <si>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</si>
  <si>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</si>
  <si>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</si>
  <si>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</si>
  <si>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</si>
  <si>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</si>
  <si>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</si>
  <si>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</si>
  <si>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</si>
  <si>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</si>
  <si>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</si>
  <si>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</si>
  <si>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</si>
  <si>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</si>
  <si>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</si>
  <si>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</si>
  <si>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</si>
  <si>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</si>
  <si>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</si>
  <si>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</si>
  <si>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</si>
  <si>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</si>
  <si>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</si>
  <si>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</si>
  <si>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</si>
  <si>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</si>
  <si>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</si>
  <si>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</si>
  <si>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</si>
  <si>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</si>
  <si>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</si>
  <si>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</si>
  <si>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</si>
  <si>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</si>
  <si>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</si>
  <si>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</si>
  <si>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</si>
  <si>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</si>
  <si>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</si>
  <si>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</si>
  <si>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</si>
  <si>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</si>
  <si>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</si>
  <si>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</si>
  <si>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</si>
  <si>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</si>
  <si>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</si>
  <si>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</si>
  <si>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</si>
  <si>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</si>
  <si>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</si>
  <si>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</si>
  <si>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</si>
  <si>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</si>
  <si>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</si>
  <si>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</si>
  <si>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</si>
  <si>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</si>
  <si>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</si>
  <si>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</si>
  <si>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</si>
  <si>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</si>
  <si>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</si>
  <si>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</si>
  <si>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</si>
  <si>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</si>
  <si>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</si>
  <si>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</si>
  <si>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</si>
  <si>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</si>
  <si>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</si>
  <si>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</si>
  <si>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</si>
  <si>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</si>
  <si>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</si>
  <si>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</si>
  <si>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</si>
  <si>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</si>
  <si>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</si>
  <si>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</si>
  <si>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</si>
  <si>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</si>
  <si>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</si>
  <si>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</si>
  <si>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</si>
  <si>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</si>
  <si>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</si>
  <si>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</si>
  <si>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</si>
  <si>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</si>
  <si>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</si>
  <si>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</si>
  <si>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</si>
  <si>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</si>
  <si>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</si>
  <si>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</si>
  <si>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</si>
  <si>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</si>
  <si>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</si>
  <si>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</si>
  <si>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</si>
  <si>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</si>
  <si>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</si>
  <si>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</si>
  <si>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</si>
  <si>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</si>
  <si>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</si>
  <si>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</si>
  <si>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</si>
  <si>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</si>
  <si>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</si>
  <si>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</si>
  <si>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</si>
  <si>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</si>
  <si>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</si>
  <si>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</si>
  <si>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</si>
  <si>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</si>
  <si>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</si>
  <si>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</si>
  <si>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</si>
  <si>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</si>
  <si>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</si>
  <si>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</si>
  <si>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</si>
  <si>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</si>
  <si>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</si>
  <si>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</si>
  <si>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</si>
  <si>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</si>
  <si>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</si>
  <si>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</si>
  <si>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</si>
  <si>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</si>
  <si>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</si>
  <si>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</si>
  <si>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</si>
  <si>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</si>
  <si>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</si>
  <si>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</si>
  <si>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</si>
  <si>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</si>
  <si>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</si>
  <si>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</si>
  <si>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</si>
  <si>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</si>
  <si>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</si>
  <si>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</si>
  <si>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</si>
  <si>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</si>
  <si>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</si>
  <si>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</si>
  <si>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</si>
  <si>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</si>
  <si>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</si>
  <si>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</si>
  <si>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</si>
  <si>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</si>
  <si>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</si>
  <si>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</si>
  <si>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</si>
  <si>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</si>
  <si>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</si>
  <si>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</si>
  <si>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</si>
  <si>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</si>
  <si>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</si>
  <si>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</si>
  <si>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</si>
  <si>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</si>
  <si>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</si>
  <si>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</si>
  <si>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</si>
  <si>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</si>
  <si>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</si>
  <si>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</si>
  <si>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</si>
  <si>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</si>
  <si>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</si>
  <si>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</si>
  <si>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</si>
  <si>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</si>
  <si>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</si>
  <si>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</si>
  <si>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</si>
  <si>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</si>
  <si>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</si>
  <si>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</si>
  <si>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</si>
  <si>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</si>
  <si>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</si>
  <si>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</si>
  <si>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</si>
  <si>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</si>
  <si>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</si>
  <si>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</si>
  <si>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</si>
  <si>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</si>
  <si>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</si>
  <si>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</si>
  <si>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</si>
  <si>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</si>
  <si>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</si>
  <si>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</si>
  <si>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</si>
  <si>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</si>
  <si>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</si>
  <si>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</si>
  <si>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</si>
  <si>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</si>
  <si>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</si>
  <si>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</si>
  <si>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</si>
  <si>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</si>
  <si>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</si>
  <si>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</si>
  <si>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</si>
  <si>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</si>
  <si>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</si>
  <si>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</si>
  <si>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</si>
  <si>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</si>
  <si>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</si>
  <si>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</si>
  <si>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</si>
  <si>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</si>
  <si>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</si>
  <si>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</si>
  <si>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</si>
  <si>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</si>
  <si>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</si>
  <si>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</si>
  <si>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</si>
  <si>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</si>
  <si>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</si>
  <si>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</si>
  <si>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</si>
  <si>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</si>
  <si>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</si>
  <si>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</si>
  <si>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</si>
  <si>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</si>
  <si>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</si>
  <si>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</si>
  <si>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</si>
  <si>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</si>
  <si>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</si>
  <si>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</si>
  <si>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</si>
  <si>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</si>
  <si>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</si>
  <si>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</si>
  <si>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</si>
  <si>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</si>
  <si>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</si>
  <si>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</si>
  <si>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</si>
  <si>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</si>
  <si>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</si>
  <si>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</si>
  <si>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</si>
  <si>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</si>
  <si>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</si>
  <si>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</si>
  <si>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</si>
  <si>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</si>
  <si>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</si>
  <si>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</si>
  <si>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</si>
  <si>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</si>
  <si>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</si>
  <si>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</si>
  <si>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</si>
  <si>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</si>
  <si>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</si>
  <si>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</si>
  <si>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</si>
  <si>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</si>
  <si>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</si>
  <si>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</si>
  <si>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</si>
  <si>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</si>
  <si>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</si>
  <si>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</si>
  <si>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</si>
  <si>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</si>
  <si>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</si>
  <si>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</si>
  <si>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</si>
  <si>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</si>
  <si>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</si>
  <si>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</si>
  <si>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</si>
  <si>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</si>
  <si>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</si>
  <si>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</si>
  <si>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</si>
  <si>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</si>
  <si>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</si>
  <si>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</si>
  <si>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</si>
  <si>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</si>
  <si>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</si>
  <si>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</si>
  <si>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</si>
  <si>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</si>
  <si>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</si>
  <si>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</si>
  <si>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</si>
  <si>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</si>
  <si>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</si>
  <si>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</si>
  <si>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</si>
  <si>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</si>
  <si>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</si>
  <si>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</si>
  <si>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</si>
  <si>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</si>
  <si>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</si>
  <si>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</si>
  <si>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</si>
  <si>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</si>
  <si>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</si>
  <si>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</si>
  <si>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</si>
  <si>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</si>
  <si>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</si>
  <si>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</si>
  <si>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</si>
  <si>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</si>
  <si>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</si>
  <si>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</si>
  <si>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</si>
  <si>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</si>
  <si>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</si>
  <si>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</si>
  <si>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</si>
  <si>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</si>
  <si>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</si>
  <si>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</si>
  <si>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</si>
  <si>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</si>
  <si>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</si>
  <si>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</si>
  <si>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</si>
  <si>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</si>
  <si>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</si>
  <si>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</si>
  <si>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</si>
  <si>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</si>
  <si>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</si>
  <si>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</si>
  <si>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</si>
  <si>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</si>
  <si>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</si>
  <si>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</si>
  <si>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</si>
  <si>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</si>
  <si>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</si>
  <si>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</si>
  <si>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</si>
  <si>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</si>
  <si>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</si>
  <si>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</si>
  <si>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</si>
  <si>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</si>
  <si>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</si>
  <si>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</si>
  <si>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</si>
  <si>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</si>
  <si>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</si>
  <si>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</si>
  <si>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</si>
  <si>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</si>
  <si>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</si>
  <si>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</si>
  <si>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</si>
  <si>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</si>
  <si>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</si>
  <si>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</si>
  <si>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</si>
  <si>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</si>
  <si>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</si>
  <si>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</si>
  <si>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</si>
  <si>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</si>
  <si>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</si>
  <si>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</si>
  <si>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</si>
  <si>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</si>
  <si>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</si>
  <si>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</si>
  <si>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</si>
  <si>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</si>
  <si>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</si>
  <si>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</si>
  <si>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</si>
  <si>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</si>
  <si>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</si>
  <si>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</si>
  <si>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</si>
  <si>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</si>
  <si>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</si>
  <si>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</si>
  <si>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</si>
  <si>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</si>
  <si>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</si>
  <si>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</si>
  <si>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</si>
  <si>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</si>
  <si>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</si>
  <si>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</si>
  <si>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</si>
  <si>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</si>
  <si>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</si>
  <si>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</si>
  <si>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</si>
  <si>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</si>
  <si>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</si>
  <si>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</si>
  <si>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</si>
  <si>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</si>
  <si>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</si>
  <si>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</si>
  <si>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</si>
  <si>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</si>
  <si>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</si>
  <si>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</si>
  <si>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</si>
  <si>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</si>
  <si>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</si>
  <si>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</si>
  <si>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</si>
  <si>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</si>
  <si>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</si>
  <si>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</si>
  <si>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</si>
  <si>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</si>
  <si>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</si>
  <si>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</si>
  <si>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</si>
  <si>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</si>
  <si>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</si>
  <si>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</si>
  <si>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</si>
  <si>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</si>
  <si>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</si>
  <si>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</si>
  <si>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</si>
  <si>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</si>
  <si>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</si>
  <si>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</si>
  <si>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</si>
  <si>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</si>
  <si>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</si>
  <si>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</si>
  <si>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</si>
  <si>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</si>
  <si>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</si>
  <si>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</si>
  <si>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</si>
  <si>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</si>
  <si>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</si>
  <si>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</si>
  <si>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</si>
  <si>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</si>
  <si>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</si>
  <si>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</si>
  <si>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</si>
  <si>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</si>
  <si>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</si>
  <si>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</si>
  <si>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</si>
  <si>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</si>
  <si>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</si>
  <si>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</si>
  <si>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</si>
  <si>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</si>
  <si>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</si>
  <si>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</si>
  <si>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</si>
  <si>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</si>
  <si>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</si>
  <si>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</si>
  <si>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</si>
  <si>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</si>
  <si>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</si>
  <si>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</si>
  <si>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</si>
  <si>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</si>
  <si>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</si>
  <si>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</si>
  <si>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</si>
  <si>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</si>
  <si>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</si>
  <si>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</si>
  <si>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</si>
  <si>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</si>
  <si>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</si>
  <si>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</si>
  <si>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</si>
  <si>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</si>
  <si>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</si>
  <si>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</si>
  <si>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</si>
  <si>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</si>
  <si>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</si>
  <si>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</si>
  <si>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</si>
  <si>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</si>
  <si>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</si>
  <si>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</si>
  <si>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</si>
  <si>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</si>
  <si>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</si>
  <si>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</si>
  <si>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</si>
  <si>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</si>
  <si>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</si>
  <si>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</si>
  <si>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</si>
  <si>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</si>
  <si>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</si>
  <si>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</si>
  <si>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</si>
  <si>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</si>
  <si>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</si>
  <si>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</si>
  <si>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</si>
  <si>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</si>
  <si>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</si>
  <si>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</si>
  <si>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</si>
  <si>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</si>
  <si>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</si>
  <si>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</si>
  <si>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</si>
  <si>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</si>
  <si>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</si>
  <si>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</si>
  <si>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</si>
  <si>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</si>
  <si>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</si>
  <si>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</si>
  <si>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</si>
  <si>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</si>
  <si>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</si>
  <si>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</si>
  <si>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</si>
  <si>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</si>
  <si>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</si>
  <si>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</si>
  <si>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</si>
  <si>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</si>
  <si>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</si>
  <si>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</si>
  <si>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</si>
  <si>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</si>
  <si>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</si>
  <si>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</si>
  <si>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</si>
  <si>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</si>
  <si>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</si>
  <si>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</si>
  <si>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</si>
  <si>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</si>
  <si>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</si>
  <si>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</si>
  <si>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</si>
  <si>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</si>
  <si>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</si>
  <si>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</si>
  <si>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</si>
  <si>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</si>
  <si>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</si>
  <si>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</si>
  <si>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</si>
  <si>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</si>
  <si>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</si>
  <si>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</si>
  <si>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</si>
  <si>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</si>
  <si>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</si>
  <si>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</si>
  <si>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</si>
  <si>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</si>
  <si>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</si>
  <si>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</si>
  <si>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</si>
  <si>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</si>
  <si>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</si>
  <si>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</si>
  <si>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</si>
  <si>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</si>
  <si>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</si>
  <si>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</si>
  <si>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</si>
  <si>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</si>
  <si>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</si>
  <si>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</si>
  <si>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</si>
  <si>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</si>
  <si>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</si>
  <si>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</si>
  <si>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</si>
  <si>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</si>
  <si>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</si>
  <si>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</si>
  <si>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</si>
  <si>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</si>
  <si>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</si>
  <si>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</si>
  <si>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</si>
  <si>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</si>
  <si>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</si>
  <si>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</si>
  <si>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</si>
  <si>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</si>
  <si>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</si>
  <si>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</si>
  <si>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</si>
  <si>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</si>
  <si>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</si>
  <si>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</si>
  <si>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</si>
  <si>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</si>
  <si>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</si>
  <si>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</si>
  <si>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</si>
  <si>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</si>
  <si>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</si>
  <si>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</si>
  <si>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</si>
  <si>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</si>
  <si>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</si>
  <si>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</si>
  <si>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</si>
  <si>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</si>
  <si>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</si>
  <si>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</si>
  <si>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</si>
  <si>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</si>
  <si>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</si>
  <si>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</si>
  <si>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</si>
  <si>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</si>
  <si>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</si>
  <si>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</si>
  <si>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</si>
  <si>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</si>
  <si>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</si>
  <si>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</si>
  <si>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</si>
  <si>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</si>
  <si>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</si>
  <si>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</si>
  <si>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</si>
  <si>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</si>
  <si>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</si>
  <si>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</si>
  <si>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</si>
  <si>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</si>
  <si>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</si>
  <si>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</si>
  <si>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</si>
  <si>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</si>
  <si>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</si>
  <si>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</si>
  <si>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</si>
  <si>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</si>
  <si>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</si>
  <si>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</si>
  <si>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</si>
  <si>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</si>
  <si>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</si>
  <si>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</si>
  <si>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</si>
  <si>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</si>
  <si>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</si>
  <si>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</si>
  <si>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</si>
  <si>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</si>
  <si>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</si>
  <si>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</si>
  <si>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</si>
  <si>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</si>
  <si>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</si>
  <si>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</si>
  <si>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</si>
  <si>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</si>
  <si>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</si>
  <si>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</si>
  <si>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</si>
  <si>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</si>
  <si>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</si>
  <si>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</si>
  <si>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</si>
  <si>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</si>
  <si>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</si>
  <si>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</si>
  <si>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</si>
  <si>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</si>
  <si>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</si>
  <si>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</si>
  <si>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</si>
  <si>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</si>
  <si>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</si>
  <si>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</si>
  <si>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</si>
  <si>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</si>
  <si>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</si>
  <si>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</si>
  <si>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</si>
  <si>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</si>
  <si>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</si>
  <si>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</si>
  <si>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</si>
  <si>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</si>
  <si>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</si>
  <si>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</si>
  <si>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</si>
  <si>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</si>
  <si>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</si>
  <si>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</si>
  <si>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</si>
  <si>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</si>
  <si>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</si>
  <si>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</si>
  <si>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</si>
  <si>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</si>
  <si>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</si>
  <si>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</si>
  <si>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</si>
  <si>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</si>
  <si>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</si>
  <si>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</si>
  <si>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</si>
  <si>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</si>
  <si>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</si>
  <si>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</si>
  <si>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</si>
  <si>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</si>
  <si>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</si>
  <si>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</si>
  <si>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</si>
  <si>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</si>
  <si>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</si>
  <si>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</si>
  <si>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</si>
  <si>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</si>
  <si>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</si>
  <si>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</si>
  <si>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</si>
  <si>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</si>
  <si>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</si>
  <si>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</si>
  <si>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</si>
  <si>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</si>
  <si>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</si>
  <si>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</si>
  <si>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</si>
  <si>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</si>
  <si>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</si>
  <si>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</si>
  <si>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</si>
  <si>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</si>
  <si>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</si>
  <si>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</si>
  <si>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</si>
  <si>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</si>
  <si>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</si>
  <si>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</si>
  <si>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</si>
  <si>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</si>
  <si>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</si>
  <si>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</si>
  <si>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</si>
  <si>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</si>
  <si>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</si>
  <si>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</si>
  <si>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</si>
  <si>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</si>
  <si>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</si>
  <si>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</si>
  <si>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</si>
  <si>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</si>
  <si>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</si>
  <si>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</si>
  <si>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</si>
  <si>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</si>
  <si>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</si>
  <si>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</si>
  <si>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</si>
  <si>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</si>
  <si>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</si>
  <si>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</si>
  <si>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</si>
  <si>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</si>
  <si>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</si>
  <si>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</si>
  <si>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</si>
  <si>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</si>
  <si>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</si>
  <si>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</si>
  <si>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</si>
  <si>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</si>
  <si>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</si>
  <si>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</si>
  <si>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</si>
  <si>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</si>
  <si>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</si>
  <si>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</si>
  <si>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</si>
  <si>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</si>
  <si>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</si>
  <si>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</si>
  <si>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</si>
  <si>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</si>
  <si>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</si>
  <si>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</si>
  <si>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</si>
  <si>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</si>
  <si>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</si>
  <si>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</si>
  <si>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</si>
  <si>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</si>
  <si>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</si>
  <si>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</si>
  <si>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</si>
  <si>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</si>
  <si>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</si>
  <si>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</si>
  <si>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</si>
  <si>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</si>
  <si>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</si>
  <si>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</si>
  <si>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</si>
  <si>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</si>
  <si>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</si>
  <si>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</si>
  <si>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</si>
  <si>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</si>
  <si>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</si>
  <si>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</si>
  <si>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</si>
  <si>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</si>
  <si>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</si>
  <si>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</si>
  <si>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</si>
  <si>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</si>
  <si>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</si>
  <si>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</si>
  <si>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</si>
  <si>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</si>
  <si>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</si>
  <si>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</si>
  <si>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</si>
  <si>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</si>
  <si>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</si>
  <si>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</si>
  <si>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</si>
  <si>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</si>
  <si>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</si>
  <si>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</si>
  <si>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</si>
  <si>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</si>
  <si>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</si>
  <si>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</si>
  <si>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</si>
  <si>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</si>
  <si>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</si>
  <si>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</si>
  <si>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</si>
  <si>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</si>
  <si>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</si>
  <si>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</si>
  <si>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</si>
  <si>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</si>
  <si>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</si>
  <si>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</si>
  <si>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</si>
  <si>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</si>
  <si>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</si>
  <si>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</si>
  <si>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</si>
  <si>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</si>
  <si>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</si>
  <si>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</si>
  <si>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</si>
  <si>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</si>
  <si>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</si>
  <si>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</si>
  <si>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</si>
  <si>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</si>
  <si>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</si>
  <si>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</si>
  <si>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</si>
  <si>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</si>
  <si>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</si>
  <si>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</si>
  <si>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</si>
  <si>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</si>
  <si>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</si>
  <si>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</si>
  <si>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</si>
  <si>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</si>
  <si>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</si>
  <si>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</si>
  <si>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</si>
  <si>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</si>
  <si>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</si>
  <si>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</si>
  <si>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</si>
  <si>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</si>
  <si>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</si>
  <si>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</si>
  <si>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</si>
  <si>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</si>
  <si>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</si>
  <si>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</si>
  <si>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</si>
  <si>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</si>
  <si>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</si>
  <si>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</si>
  <si>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</si>
  <si>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</si>
  <si>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</si>
  <si>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</si>
  <si>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</si>
  <si>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</si>
  <si>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</si>
  <si>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</si>
  <si>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</si>
  <si>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</si>
  <si>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</si>
  <si>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</si>
  <si>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</si>
  <si>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</si>
  <si>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</si>
  <si>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</si>
  <si>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</si>
  <si>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</si>
  <si>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</si>
  <si>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</si>
  <si>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</si>
  <si>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</si>
  <si>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</si>
  <si>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</si>
  <si>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</si>
  <si>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</si>
  <si>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</si>
  <si>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</si>
  <si>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</si>
  <si>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</si>
  <si>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</si>
  <si>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</si>
  <si>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</si>
  <si>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</si>
  <si>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</si>
  <si>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</si>
  <si>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</si>
  <si>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</si>
  <si>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</si>
  <si>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</si>
  <si>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</si>
  <si>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</si>
  <si>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</si>
  <si>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</si>
  <si>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</si>
  <si>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</si>
  <si>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</si>
  <si>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</si>
  <si>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</si>
  <si>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</si>
  <si>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</si>
  <si>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</si>
  <si>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</si>
  <si>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</si>
  <si>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</si>
  <si>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</si>
  <si>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</si>
  <si>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</si>
  <si>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</si>
  <si>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</si>
  <si>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</si>
  <si>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</si>
  <si>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</si>
  <si>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</si>
  <si>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</si>
  <si>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</si>
  <si>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</si>
  <si>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</si>
  <si>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</si>
  <si>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</si>
  <si>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</si>
  <si>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</si>
  <si>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</si>
  <si>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</si>
  <si>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</si>
  <si>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</si>
  <si>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</si>
  <si>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</si>
  <si>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</si>
  <si>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</si>
  <si>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</si>
  <si>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</si>
  <si>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</si>
  <si>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</si>
  <si>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</si>
  <si>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</si>
  <si>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</si>
  <si>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</si>
  <si>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</si>
  <si>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</si>
  <si>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</si>
  <si>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</si>
  <si>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</si>
  <si>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</si>
  <si>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</si>
  <si>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</si>
  <si>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</si>
  <si>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</si>
  <si>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</si>
  <si>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</si>
  <si>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</si>
  <si>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</si>
  <si>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</si>
  <si>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</si>
  <si>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</si>
  <si>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</si>
  <si>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</si>
  <si>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</si>
  <si>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</si>
  <si>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</si>
  <si>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</si>
  <si>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</si>
  <si>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</si>
  <si>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</si>
  <si>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</si>
  <si>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</si>
  <si>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</si>
  <si>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</si>
  <si>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</si>
  <si>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</si>
  <si>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</si>
  <si>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</si>
  <si>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</si>
  <si>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</si>
  <si>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</si>
  <si>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</si>
  <si>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</si>
  <si>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</si>
  <si>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</si>
  <si>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</si>
  <si>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</si>
  <si>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</si>
  <si>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</si>
  <si>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</si>
  <si>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</si>
  <si>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</si>
  <si>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</si>
  <si>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</si>
  <si>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</si>
  <si>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</si>
  <si>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</si>
  <si>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</si>
  <si>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</si>
  <si>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</si>
  <si>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</si>
  <si>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</si>
  <si>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</si>
  <si>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</si>
  <si>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</si>
  <si>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</si>
  <si>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</si>
  <si>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</si>
  <si>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</si>
  <si>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</si>
  <si>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</si>
  <si>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</si>
  <si>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</si>
  <si>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</si>
  <si>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</si>
  <si>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</si>
  <si>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</si>
  <si>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</si>
  <si>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</si>
  <si>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</si>
  <si>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</si>
  <si>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</si>
  <si>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</si>
  <si>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</si>
  <si>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</si>
  <si>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</si>
  <si>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</si>
  <si>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</si>
  <si>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</si>
  <si>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</si>
  <si>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</si>
  <si>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</si>
  <si>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</si>
  <si>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</si>
  <si>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</si>
  <si>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</si>
  <si>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</si>
  <si>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</si>
  <si>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</si>
  <si>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</si>
  <si>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</si>
  <si>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</si>
  <si>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</si>
  <si>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</si>
  <si>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</si>
  <si>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</si>
  <si>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</si>
  <si>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</si>
  <si>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</si>
  <si>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</si>
  <si>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</si>
  <si>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</si>
  <si>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</si>
  <si>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</si>
  <si>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</si>
  <si>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</si>
  <si>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</si>
  <si>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</si>
  <si>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</si>
  <si>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</si>
  <si>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</si>
  <si>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</si>
  <si>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</si>
  <si>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</si>
  <si>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</si>
  <si>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</si>
  <si>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</si>
  <si>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</si>
  <si>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</si>
  <si>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</si>
  <si>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</si>
  <si>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</si>
  <si>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</si>
  <si>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</si>
  <si>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</si>
  <si>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</si>
  <si>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</si>
  <si>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</si>
  <si>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</si>
  <si>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</si>
  <si>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</si>
  <si>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</si>
  <si>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</si>
  <si>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</si>
  <si>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</si>
  <si>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</si>
  <si>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</si>
  <si>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</si>
  <si>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</si>
  <si>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</si>
  <si>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</si>
  <si>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</si>
  <si>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</si>
  <si>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</si>
  <si>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</si>
  <si>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</si>
  <si>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</si>
  <si>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</si>
  <si>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</si>
  <si>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</si>
  <si>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</si>
  <si>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</si>
  <si>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</si>
  <si>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</si>
  <si>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</si>
  <si>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</si>
  <si>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</si>
  <si>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</si>
  <si>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</si>
  <si>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</si>
  <si>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</si>
  <si>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</si>
  <si>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</si>
  <si>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</si>
  <si>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</si>
  <si>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</si>
  <si>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</si>
  <si>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</si>
  <si>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</si>
  <si>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</si>
  <si>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</si>
  <si>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</si>
  <si>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</si>
  <si>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</si>
  <si>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</si>
  <si>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</si>
  <si>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</si>
  <si>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</si>
  <si>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</si>
  <si>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</si>
  <si>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</si>
  <si>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</si>
  <si>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</si>
  <si>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</si>
  <si>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</si>
  <si>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</si>
  <si>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</si>
  <si>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</si>
  <si>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</si>
  <si>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</si>
  <si>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</si>
  <si>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</si>
  <si>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</si>
  <si>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</si>
  <si>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</si>
  <si>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</si>
  <si>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</si>
  <si>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</si>
  <si>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</si>
  <si>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</si>
  <si>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</si>
  <si>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</si>
  <si>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</si>
  <si>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</si>
  <si>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</si>
  <si>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</si>
  <si>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</si>
  <si>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</si>
  <si>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</si>
  <si>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</si>
  <si>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</si>
  <si>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</si>
  <si>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</si>
  <si>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</si>
  <si>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</si>
  <si>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</si>
  <si>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</si>
  <si>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</si>
  <si>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</si>
  <si>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</si>
  <si>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</si>
  <si>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</si>
  <si>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</si>
  <si>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</si>
  <si>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</si>
  <si>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</si>
  <si>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</si>
  <si>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</si>
  <si>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</si>
  <si>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</si>
  <si>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</si>
  <si>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</si>
  <si>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</si>
  <si>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</si>
  <si>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</si>
  <si>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</si>
  <si>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</si>
  <si>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</si>
  <si>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</si>
  <si>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</si>
  <si>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</si>
  <si>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</si>
  <si>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</si>
  <si>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</si>
  <si>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</si>
  <si>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</si>
  <si>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</si>
  <si>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</si>
  <si>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</si>
  <si>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</si>
  <si>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</si>
  <si>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</si>
  <si>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</si>
  <si>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</si>
  <si>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</si>
  <si>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</si>
  <si>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</si>
  <si>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</si>
  <si>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</si>
  <si>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</si>
  <si>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</si>
  <si>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</si>
  <si>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</si>
  <si>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</si>
  <si>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</si>
  <si>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</si>
  <si>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</si>
  <si>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</si>
  <si>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</si>
  <si>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</si>
  <si>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</si>
  <si>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</si>
  <si>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</si>
  <si>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</si>
  <si>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</si>
  <si>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</si>
  <si>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</si>
  <si>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</si>
  <si>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</si>
  <si>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</si>
  <si>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</si>
  <si>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</si>
  <si>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</si>
  <si>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</si>
  <si>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</si>
  <si>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</si>
  <si>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</si>
  <si>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</si>
  <si>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</si>
  <si>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</si>
  <si>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</si>
  <si>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</si>
  <si>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</si>
  <si>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</si>
  <si>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</si>
  <si>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</si>
  <si>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</si>
  <si>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</si>
  <si>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</si>
  <si>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</si>
  <si>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</si>
  <si>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</si>
  <si>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</si>
  <si>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</si>
  <si>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</si>
  <si>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</si>
  <si>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</si>
  <si>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</si>
  <si>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</si>
  <si>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</si>
  <si>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</si>
  <si>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</si>
  <si>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</si>
  <si>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</si>
  <si>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</si>
  <si>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</si>
  <si>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</si>
  <si>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</si>
  <si>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</si>
  <si>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</si>
  <si>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</si>
  <si>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</si>
  <si>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</si>
  <si>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</si>
  <si>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</si>
  <si>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</si>
  <si>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</si>
  <si>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</si>
  <si>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</si>
  <si>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</si>
  <si>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</si>
  <si>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</si>
  <si>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</si>
  <si>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</si>
  <si>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</si>
  <si>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</si>
  <si>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</si>
  <si>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</si>
  <si>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</si>
  <si>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</si>
  <si>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</si>
  <si>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</si>
  <si>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</si>
  <si>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</si>
  <si>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</si>
  <si>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</si>
  <si>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</si>
  <si>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</si>
  <si>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</si>
  <si>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</si>
  <si>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</si>
  <si>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</si>
  <si>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</si>
  <si>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</si>
  <si>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</si>
  <si>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</si>
  <si>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</si>
  <si>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</si>
  <si>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</si>
  <si>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</si>
  <si>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</si>
  <si>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</si>
  <si>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</si>
  <si>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</si>
  <si>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</si>
  <si>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</si>
  <si>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</si>
  <si>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</si>
  <si>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</si>
  <si>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</si>
  <si>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</si>
  <si>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</si>
  <si>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</si>
  <si>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</si>
  <si>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</si>
  <si>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</si>
  <si>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</si>
  <si>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</si>
  <si>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</si>
  <si>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</si>
  <si>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</si>
  <si>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</si>
  <si>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</si>
  <si>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</si>
  <si>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</si>
  <si>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</si>
  <si>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</si>
  <si>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</si>
  <si>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</si>
  <si>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</si>
  <si>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</si>
  <si>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</si>
  <si>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</si>
  <si>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</si>
  <si>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</si>
  <si>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</si>
  <si>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</si>
  <si>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</si>
  <si>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</si>
  <si>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</si>
  <si>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</si>
  <si>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</si>
  <si>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</si>
  <si>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</si>
  <si>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</si>
  <si>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</si>
  <si>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</si>
  <si>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</si>
  <si>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</si>
  <si>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</si>
  <si>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</si>
  <si>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</si>
  <si>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</si>
  <si>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</si>
  <si>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</si>
  <si>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</si>
  <si>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</si>
  <si>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</si>
  <si>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</si>
  <si>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</si>
  <si>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</si>
  <si>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</si>
  <si>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</si>
  <si>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</si>
  <si>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</si>
  <si>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</si>
  <si>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</si>
  <si>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</si>
  <si>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</si>
  <si>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</si>
  <si>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</si>
  <si>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</si>
  <si>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</si>
  <si>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</si>
  <si>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</si>
  <si>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</si>
  <si>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</si>
  <si>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</si>
  <si>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</si>
  <si>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</si>
  <si>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</si>
  <si>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</si>
  <si>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</si>
  <si>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</si>
  <si>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</si>
  <si>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</si>
  <si>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</si>
  <si>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</si>
  <si>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</si>
  <si>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</si>
  <si>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</si>
  <si>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</si>
  <si>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</si>
  <si>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</si>
  <si>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</si>
  <si>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</si>
  <si>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</si>
  <si>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</si>
  <si>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</si>
  <si>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</si>
  <si>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</si>
  <si>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</si>
  <si>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</si>
  <si>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</si>
  <si>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</si>
  <si>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</si>
  <si>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</si>
  <si>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</si>
  <si>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</si>
  <si>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</si>
  <si>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</si>
  <si>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</si>
  <si>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</si>
  <si>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</si>
  <si>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</si>
  <si>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</si>
  <si>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</si>
  <si>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</si>
  <si>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</si>
  <si>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</si>
  <si>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</si>
  <si>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</si>
  <si>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</si>
  <si>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</si>
  <si>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</si>
  <si>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</si>
  <si>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</si>
  <si>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</si>
  <si>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</si>
  <si>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</si>
  <si>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</si>
  <si>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</si>
  <si>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</si>
  <si>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</si>
  <si>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</si>
  <si>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</si>
  <si>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</si>
  <si>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</si>
  <si>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</si>
  <si>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</si>
  <si>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</si>
  <si>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</si>
  <si>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</si>
  <si>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</si>
  <si>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</si>
  <si>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</si>
  <si>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</si>
  <si>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</si>
  <si>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</si>
  <si>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</si>
  <si>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</si>
  <si>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</si>
  <si>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</si>
  <si>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</si>
  <si>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</si>
  <si>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</si>
  <si>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</si>
  <si>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</si>
  <si>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</si>
  <si>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</si>
  <si>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</si>
  <si>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</si>
  <si>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</si>
  <si>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</si>
  <si>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</si>
  <si>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</si>
  <si>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</si>
  <si>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</si>
  <si>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</si>
  <si>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</si>
  <si>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</si>
  <si>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</si>
  <si>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</si>
  <si>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</si>
  <si>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</si>
  <si>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</si>
  <si>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</si>
  <si>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</si>
  <si>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</si>
  <si>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</si>
  <si>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</si>
  <si>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</si>
  <si>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</si>
  <si>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</si>
  <si>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</si>
  <si>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</si>
  <si>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</si>
  <si>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</si>
  <si>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</si>
  <si>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</si>
  <si>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</si>
  <si>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</si>
  <si>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</si>
  <si>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</si>
  <si>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</si>
  <si>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</si>
  <si>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</si>
  <si>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</si>
  <si>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</si>
  <si>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</si>
  <si>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</si>
  <si>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</si>
  <si>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</si>
  <si>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</si>
  <si>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</si>
  <si>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</si>
  <si>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</si>
  <si>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</si>
  <si>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</si>
  <si>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</si>
  <si>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</si>
  <si>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</si>
  <si>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</si>
  <si>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</si>
  <si>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</si>
  <si>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</si>
  <si>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</si>
  <si>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</si>
  <si>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</si>
  <si>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</si>
  <si>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</si>
  <si>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</si>
  <si>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</si>
  <si>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</si>
  <si>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</si>
  <si>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</si>
  <si>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</si>
  <si>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</si>
  <si>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</si>
  <si>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</si>
  <si>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</si>
  <si>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</si>
  <si>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</si>
  <si>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</si>
  <si>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</si>
  <si>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</si>
  <si>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</si>
  <si>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</si>
  <si>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</si>
  <si>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</si>
  <si>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</si>
  <si>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</si>
  <si>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</si>
  <si>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</si>
  <si>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</si>
  <si>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</si>
  <si>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</si>
  <si>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</si>
  <si>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</si>
  <si>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</si>
  <si>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</si>
  <si>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</si>
  <si>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</si>
  <si>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</si>
  <si>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</si>
  <si>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</si>
  <si>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</si>
  <si>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</si>
  <si>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</si>
  <si>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</si>
  <si>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</si>
  <si>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</si>
  <si>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</si>
  <si>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</si>
  <si>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</si>
  <si>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</si>
  <si>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</si>
  <si>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</si>
  <si>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</si>
  <si>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</si>
  <si>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</si>
  <si>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</si>
  <si>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</si>
  <si>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</si>
  <si>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</si>
  <si>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</si>
  <si>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</si>
  <si>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</si>
  <si>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</si>
  <si>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</si>
  <si>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</si>
  <si>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</si>
  <si>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</si>
  <si>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</si>
  <si>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</si>
  <si>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</si>
  <si>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</si>
  <si>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</si>
  <si>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</si>
  <si>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</si>
  <si>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</si>
  <si>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</si>
  <si>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</si>
  <si>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</si>
  <si>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</si>
  <si>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</si>
  <si>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</si>
  <si>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</si>
  <si>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</si>
  <si>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</si>
  <si>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</si>
  <si>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</si>
  <si>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</si>
  <si>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</si>
  <si>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</si>
  <si>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</si>
  <si>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</si>
  <si>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</si>
  <si>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</si>
  <si>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</si>
  <si>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</si>
  <si>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</si>
  <si>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</si>
  <si>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</si>
  <si>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</si>
  <si>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</si>
  <si>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</si>
  <si>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</si>
  <si>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</si>
  <si>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</si>
  <si>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</si>
  <si>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</si>
  <si>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</si>
  <si>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</si>
  <si>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</si>
  <si>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</si>
  <si>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</si>
  <si>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</si>
  <si>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</si>
  <si>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</si>
  <si>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</si>
  <si>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</si>
  <si>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</si>
  <si>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</si>
  <si>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</si>
  <si>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</si>
  <si>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</si>
  <si>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</si>
  <si>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</si>
  <si>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</si>
  <si>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</si>
  <si>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</si>
  <si>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</si>
  <si>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</si>
  <si>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</si>
  <si>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</si>
  <si>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</si>
  <si>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</si>
  <si>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</si>
  <si>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</si>
  <si>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</si>
  <si>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</si>
  <si>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</si>
  <si>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</si>
  <si>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</si>
  <si>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</si>
  <si>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</si>
  <si>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</si>
  <si>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</si>
  <si>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</si>
  <si>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</si>
  <si>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</si>
  <si>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</si>
  <si>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</si>
  <si>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</si>
  <si>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</si>
  <si>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</si>
  <si>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</si>
  <si>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</si>
  <si>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</si>
  <si>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</si>
  <si>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</si>
  <si>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</si>
  <si>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</si>
  <si>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</si>
  <si>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</si>
  <si>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</si>
  <si>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</si>
  <si>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</si>
  <si>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</si>
  <si>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</si>
  <si>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</si>
  <si>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</si>
  <si>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</si>
  <si>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</si>
  <si>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</si>
  <si>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</si>
  <si>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</si>
  <si>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</si>
  <si>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</si>
  <si>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</si>
  <si>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</si>
  <si>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</si>
  <si>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</si>
  <si>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</si>
  <si>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</si>
  <si>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</si>
  <si>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</si>
  <si>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</si>
  <si>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</si>
  <si>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</si>
  <si>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</si>
  <si>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</si>
  <si>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</si>
  <si>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</si>
  <si>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</si>
  <si>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</si>
  <si>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</si>
  <si>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</si>
  <si>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</si>
  <si>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</si>
  <si>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</si>
  <si>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</si>
  <si>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</si>
  <si>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</si>
  <si>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</si>
  <si>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</si>
  <si>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</si>
  <si>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</si>
  <si>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</si>
  <si>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</si>
  <si>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</si>
  <si>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</si>
  <si>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</si>
  <si>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</si>
  <si>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</si>
  <si>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</si>
  <si>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</si>
  <si>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</si>
  <si>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</si>
  <si>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</si>
  <si>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</si>
  <si>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</si>
  <si>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</si>
  <si>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</si>
  <si>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</si>
  <si>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</si>
  <si>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</si>
  <si>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</si>
  <si>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</si>
  <si>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</si>
  <si>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</si>
  <si>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</si>
  <si>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</si>
  <si>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</si>
  <si>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</si>
  <si>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</si>
  <si>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</si>
  <si>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</si>
  <si>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</si>
  <si>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</si>
  <si>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</si>
  <si>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</si>
  <si>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</si>
  <si>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</si>
  <si>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</si>
  <si>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</si>
  <si>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</si>
  <si>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</si>
  <si>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</si>
  <si>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</si>
  <si>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</si>
  <si>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</si>
  <si>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</si>
  <si>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</si>
  <si>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</si>
  <si>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</si>
  <si>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</si>
  <si>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</si>
  <si>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</si>
  <si>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</si>
  <si>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</si>
  <si>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</si>
  <si>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</si>
  <si>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</si>
  <si>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</si>
  <si>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</si>
  <si>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</si>
  <si>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</si>
  <si>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</si>
  <si>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</si>
  <si>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</si>
  <si>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</si>
  <si>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</si>
  <si>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</si>
  <si>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</si>
  <si>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</si>
  <si>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</si>
  <si>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</si>
  <si>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</si>
  <si>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</si>
  <si>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</si>
  <si>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</si>
  <si>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</si>
  <si>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</si>
  <si>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</si>
  <si>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</si>
  <si>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</si>
  <si>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</si>
  <si>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</si>
  <si>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</si>
  <si>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</si>
  <si>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</si>
  <si>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</si>
  <si>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</si>
  <si>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</si>
  <si>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</si>
  <si>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</si>
  <si>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</si>
  <si>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</si>
  <si>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</si>
  <si>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</si>
  <si>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</si>
  <si>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</si>
  <si>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</si>
  <si>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</si>
  <si>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</si>
  <si>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</si>
  <si>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</si>
  <si>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</si>
  <si>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</si>
  <si>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</si>
  <si>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</si>
  <si>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</si>
  <si>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</si>
  <si>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</si>
  <si>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</si>
  <si>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</si>
  <si>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</si>
  <si>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</si>
  <si>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</si>
  <si>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</si>
  <si>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</si>
  <si>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</si>
  <si>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</si>
  <si>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</si>
  <si>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</si>
  <si>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</si>
  <si>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</si>
  <si>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</si>
  <si>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</si>
  <si>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</si>
  <si>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</si>
  <si>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</si>
  <si>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</si>
  <si>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</si>
  <si>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</si>
  <si>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</si>
  <si>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</si>
  <si>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</si>
  <si>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</si>
  <si>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</si>
  <si>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</si>
  <si>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</si>
  <si>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</si>
  <si>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</si>
  <si>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</si>
  <si>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</si>
  <si>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</si>
  <si>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</si>
  <si>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</si>
  <si>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</si>
  <si>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</si>
  <si>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</si>
  <si>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</si>
  <si>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</si>
  <si>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</si>
  <si>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</si>
  <si>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</si>
  <si>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</si>
  <si>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</si>
  <si>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</si>
  <si>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</si>
  <si>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</si>
  <si>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</si>
  <si>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</si>
  <si>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</si>
  <si>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</si>
  <si>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</si>
  <si>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</si>
  <si>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</si>
  <si>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</si>
  <si>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</si>
  <si>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</si>
  <si>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</si>
  <si>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</si>
  <si>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</si>
  <si>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</si>
  <si>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</si>
  <si>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</si>
  <si>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</si>
  <si>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</si>
  <si>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</si>
  <si>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</si>
  <si>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</si>
  <si>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</si>
  <si>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</si>
  <si>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</si>
  <si>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</si>
  <si>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</si>
  <si>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</si>
  <si>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</si>
  <si>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</si>
  <si>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</si>
  <si>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</si>
  <si>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</si>
  <si>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</si>
  <si>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</si>
  <si>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</si>
  <si>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</si>
  <si>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</si>
  <si>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</si>
  <si>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</si>
  <si>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</si>
  <si>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</si>
  <si>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</si>
  <si>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</si>
  <si>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</si>
  <si>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</si>
  <si>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</si>
  <si>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</si>
  <si>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</si>
  <si>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</si>
  <si>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</si>
  <si>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</si>
  <si>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</si>
  <si>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</si>
  <si>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</si>
  <si>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</si>
  <si>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</si>
  <si>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</si>
  <si>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unz0086</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</si>
  <si>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</si>
  <si>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</si>
  <si>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</si>
  <si>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</si>
  <si>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PCM-20251209-00002406</t>
  </si>
  <si>
    <t>Site down again and team checking</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</si>
  <si>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</si>
  <si>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</si>
  <si>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</si>
  <si>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</si>
  <si>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</si>
  <si>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</si>
  <si>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</si>
  <si>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</si>
  <si>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</si>
  <si>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</si>
  <si>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</si>
  <si>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</si>
  <si>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</si>
  <si>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PCM-20251212-00000586</t>
  </si>
  <si>
    <t>ETA 70min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</si>
</sst>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8" totalsRowShown="0" headerRowDxfId="97" dataDxfId="96" headerRowBorderDxfId="94" tableBorderDxfId="95" totalsRowBorderDxfId="93">
  <autoFilter ref="A1:L1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3" totalsRowShown="0" headerRowDxfId="80" dataDxfId="79" headerRowBorderDxfId="77" tableBorderDxfId="78" totalsRowBorderDxfId="76">
  <autoFilter ref="A1:L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7" dataDxfId="46" headerRowBorderDxfId="44" tableBorderDxfId="45" totalsRowBorderDxfId="43">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7" totalsRowShown="0" headerRowDxfId="30" dataDxfId="29" headerRowBorderDxfId="27" tableBorderDxfId="28">
  <autoFilter ref="A1:M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6" totalsRowShown="0" headerRowDxfId="13" tableBorderDxfId="12">
  <autoFilter ref="A1:L34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340.54608368055779</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46003.494509606484</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46003.494509606484</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46003.494509606484</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46003.494509606484</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46003.494509606484</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46003.494509606484</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46003.494509606484</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46003.494509606484</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46003.494509606484</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46003.494509606484</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46003.494509606484</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46003.494509606484</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46003.494509606484</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46003.494509606484</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46003.494509606484</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46003.494509606484</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46003.494509606484</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46003.494509606484</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46003.494509606484</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46003.494509606484</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46003.494509606484</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46003.494509606484</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46003.494509606484</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46003.494509606484</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46003.494509606484</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46003.494509606484</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46003.494509606484</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46003.494509606484</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46003.494509606484</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46003.494509606484</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46003.494509606484</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46003.494509606484</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46003.494509606484</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46003.494509606484</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46003.494509606484</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46003.494509606484</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46003.494509606484</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46003.494509606484</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46003.494509606484</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46003.494509606484</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46003.494509606484</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46003.494509606484</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46003.494509606484</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46003.494509606484</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46003.494509606484</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46003.494509606484</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46003.494509606484</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46003.494509606484</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46003.494509606484</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46003.494509606484</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46003.494509606484</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46003.494509606484</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46003.494509606484</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46003.494509606484</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46003.494509606484</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46003.494509606484</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46003.494509606484</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46003.494509606484</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46003.494509606484</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46003.494509606484</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46003.494509606484</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46003.494509606484</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46003.494509606484</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46003.494509606484</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46003.494509606484</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46003.494509606484</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46003.494509606484</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46003.494509606484</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46003.494509606484</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46003.494509606484</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46003.494509606484</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46003.494509606484</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46003.494509606484</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46003.494509606484</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46003.494509606484</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46003.494509606484</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46003.494509606484</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46003.494509606484</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46003.494509606484</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46003.494509606484</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46003.494509606484</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46003.494509606484</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46003.494509606484</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46003.494509606484</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46003.494509606484</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46003.494509606484</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46003.494509606484</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46003.494509606484</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46003.494509606484</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46003.494509606484</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46003.494509606484</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46003.494509606484</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46003.494509606484</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46003.494509606484</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46003.494509606484</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46003.494509606484</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46003.494509606484</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46003.494509606484</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46003.494509606484</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46003.494509606484</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46003.494509606484</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46003.494509606484</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46003.494509606484</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46003.494509606484</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46003.494509606484</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46003.494509606484</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46003.494509606484</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46003.494509606484</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46003.494509606484</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46003.494509606484</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46003.494509606484</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46003.494509606484</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46003.494509606484</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46003.494509606484</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46003.494509606484</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46003.494509606484</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46003.494509606484</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46003.494509606484</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46003.494509606484</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46003.494509606484</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46003.494509606484</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46003.494509606484</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46003.494509606484</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46003.494509606484</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46003.494509606484</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46003.494509606484</v>
      </c>
      <c r="H128" s="121"/>
      <c r="I128" s="123" t="str">
        <f>IFERROR(VLOOKUP(D128,DB!A:F,6,0),"")</f>
        <v/>
      </c>
      <c r="J128" s="123" t="str">
        <f>IFERROR(VLOOKUP(D128,DB!A:G,7,0),"")</f>
        <v/>
      </c>
      <c r="K128" s="119"/>
      <c r="L128" s="118" t="str">
        <f>IFERROR(VLOOKUP(D128,DB!A:I,9,0),"")</f>
        <v/>
      </c>
    </row>
  </sheetData>
  <customSheetViews>
    <customSheetView guid="{F6042A99-DD27-4453-835D-0834D95730CC}" filter="1" showAutoFilter="1">
      <pageMargins left="0" right="0" top="0" bottom="0" header="0" footer="0"/>
      <autoFilter ref="B1:M1" xr:uid="{61E7253B-F4D4-4BC3-88A8-6D6E6A8595A7}"/>
    </customSheetView>
  </customSheetViews>
  <dataValidations count="2">
    <dataValidation allowBlank="1" showInputMessage="1" showErrorMessage="1" sqref="E1" xr:uid="{5DBA255D-CDD9-49FB-AD3C-AF70AB4EE696}"/>
    <dataValidation type="list" allowBlank="1" showInputMessage="1" showErrorMessage="1" sqref="E2:E1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3"/>
  <sheetViews>
    <sheetView tabSelected="1" workbookViewId="0">
      <selection activeCell="G7" sqref="G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178.49467164352245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19.107090625002456</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6.1391276620415738</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2.6625998842646368</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R2</v>
      </c>
      <c r="C7" s="18"/>
      <c r="D7" s="18" t="s">
        <v>39121</v>
      </c>
      <c r="E7" s="81"/>
      <c r="F7" s="97"/>
      <c r="G7" s="98">
        <f ca="1">IFERROR(NOW()-F7,"-")</f>
        <v>46003.494509606484</v>
      </c>
      <c r="H7" s="97"/>
      <c r="I7" s="18" t="str">
        <f>IFERROR(VLOOKUP(D7,DB!A:F,6,0),"")</f>
        <v>SCECO</v>
      </c>
      <c r="J7" s="18" t="str">
        <f>IFERROR(VLOOKUP(D7,DB!A:G,7,0),"")</f>
        <v>Good</v>
      </c>
      <c r="K7" s="19"/>
      <c r="L7" s="18" t="str">
        <f>IFERROR(VLOOKUP(D7,DB!A:I,9,0),"")</f>
        <v>Latis</v>
      </c>
    </row>
    <row r="8" spans="1:12" ht="31.5" customHeight="1">
      <c r="A8" s="96"/>
      <c r="B8" s="18" t="str">
        <f>IFERROR(VLOOKUP(D8,DB!A:K,11,0),"")</f>
        <v/>
      </c>
      <c r="C8" s="18"/>
      <c r="D8" s="18"/>
      <c r="E8" s="81"/>
      <c r="F8" s="97"/>
      <c r="G8" s="98">
        <f ca="1">IFERROR(NOW()-F8,"-")</f>
        <v>46003.494509606484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46003.494509606484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46003.494509606484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46003.494509606484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46003.494509606484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46003.494509606484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46003.494509606484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46003.494509606484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46003.494509606484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46003.494509606484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46003.494509606484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46003.494509606484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46003.494509606484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46003.494509606484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46003.494509606484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46003.494509606484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46003.494509606484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46003.494509606484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46003.494509606484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46003.494509606484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46003.494509606484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46003.494509606484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46003.494509606484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46003.494509606484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46003.494509606484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46003.494509606484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46003.494509606484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46003.494509606484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46003.494509606484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46003.494509606484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46003.494509606484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46003.494509606484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46003.494509606484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46003.494509606484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46003.494509606484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46003.494509606484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46003.494509606484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46003.494509606484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46003.494509606484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46003.494509606484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46003.494509606484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46003.494509606484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46003.494509606484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46003.494509606484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46003.494509606484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46003.494509606484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46003.494509606484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46003.494509606484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46003.494509606484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46003.494509606484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46003.494509606484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46003.494509606484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46003.494509606484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46003.494509606484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46003.494509606484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46003.494509606484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46003.494509606484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46003.494509606484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46003.494509606484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46003.494509606484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46003.494509606484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46003.494509606484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46003.494509606484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46003.494509606484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46003.494509606484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46003.494509606484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46003.494509606484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46003.494509606484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46003.494509606484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46003.494509606484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46003.494509606484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46003.494509606484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46003.494509606484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46003.494509606484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46003.494509606484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46003.494509606484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46003.494509606484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46003.494509606484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46003.494509606484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46003.494509606484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46003.494509606484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46003.494509606484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46003.494509606484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46003.494509606484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46003.494509606484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46003.494509606484</v>
      </c>
      <c r="H93" s="97"/>
      <c r="I93" s="18" t="str">
        <f>IFERROR(VLOOKUP(D93,DB!A:F,6,0),"")</f>
        <v/>
      </c>
      <c r="J93" s="18" t="str">
        <f>IFERROR(VLOOKUP(D93,DB!A:G,7,0),"")</f>
        <v/>
      </c>
      <c r="K93" s="19"/>
      <c r="L93" s="18" t="str">
        <f>IFERROR(VLOOKUP(D93,DB!A:I,9,0),"")</f>
        <v/>
      </c>
    </row>
    <row r="94" spans="1:12" ht="31.5" customHeight="1">
      <c r="A94" s="144"/>
      <c r="B94" s="145" t="str">
        <f>IFERROR(VLOOKUP(D94,DB!A:K,11,0),"")</f>
        <v/>
      </c>
      <c r="C94" s="145"/>
      <c r="D94" s="145"/>
      <c r="E94" s="145"/>
      <c r="F94" s="146"/>
      <c r="G94" s="147">
        <f ca="1">IFERROR(NOW()-F94,"-")</f>
        <v>46003.494509606484</v>
      </c>
      <c r="H94" s="146"/>
      <c r="I94" s="145" t="str">
        <f>IFERROR(VLOOKUP(D94,DB!A:F,6,0),"")</f>
        <v/>
      </c>
      <c r="J94" s="145" t="str">
        <f>IFERROR(VLOOKUP(D94,DB!A:G,7,0),"")</f>
        <v/>
      </c>
      <c r="K94" s="148"/>
      <c r="L94" s="145" t="str">
        <f>IFERROR(VLOOKUP(D94,DB!A:I,9,0),"")</f>
        <v/>
      </c>
    </row>
    <row r="95" spans="1:12" ht="31.5" customHeight="1">
      <c r="A95" s="96"/>
      <c r="B95" s="18" t="str">
        <f>IFERROR(VLOOKUP(D95,DB!A:K,11,0),"")</f>
        <v/>
      </c>
      <c r="C95" s="18"/>
      <c r="D95" s="18"/>
      <c r="E95" s="18"/>
      <c r="F95" s="97"/>
      <c r="G95" s="98">
        <f ca="1">IFERROR(NOW()-F95,"-")</f>
        <v>46003.494509606484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46003.494509606484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46003.494509606484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46003.494509606484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46003.494509606484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46003.494509606484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46003.494509606484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46003.494509606484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46003.494509606484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46003.494509606484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46003.494509606484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46003.494509606484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46003.494509606484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46003.494509606484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46003.494509606484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46003.494509606484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46003.494509606484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46003.494509606484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46003.494509606484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46003.494509606484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46003.494509606484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46003.494509606484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46003.494509606484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46003.494509606484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46003.494509606484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46003.494509606484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46003.494509606484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46003.494509606484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46003.494509606484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46003.494509606484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46003.494509606484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46003.494509606484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46003.494509606484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46003.494509606484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46003.494509606484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46003.494509606484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46003.494509606484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46003.494509606484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46003.494509606484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46003.494509606484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46003.494509606484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46003.494509606484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46003.494509606484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46003.494509606484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46003.494509606484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46003.494509606484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46003.494509606484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46003.494509606484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46003.494509606484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46003.494509606484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46003.494509606484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46003.494509606484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46003.494509606484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46003.494509606484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46003.494509606484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46003.494509606484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46003.494509606484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46003.494509606484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46003.494509606484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46003.494509606484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46003.494509606484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46003.494509606484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46003.494509606484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46003.494509606484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46003.494509606484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46003.494509606484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46003.494509606484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46003.494509606484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46003.494509606484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46003.494509606484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46003.494509606484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46003.494509606484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46003.494509606484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46003.494509606484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46003.494509606484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46003.494509606484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46003.494509606484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46003.494509606484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46003.494509606484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46003.494509606484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46003.494509606484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46003.494509606484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46003.494509606484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46003.494509606484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46003.494509606484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46003.494509606484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46003.494509606484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46003.494509606484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46003.494509606484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46003.494509606484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46003.494509606484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46003.494509606484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46003.494509606484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46003.494509606484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46003.494509606484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46003.494509606484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46003.494509606484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46003.494509606484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46003.494509606484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46003.494509606484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46003.494509606484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46003.494509606484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46003.494509606484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46003.494509606484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46003.494509606484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46003.494509606484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46003.494509606484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46003.494509606484</v>
      </c>
      <c r="H202" s="97"/>
      <c r="I202" s="18" t="str">
        <f>IFERROR(VLOOKUP(D202,DB!A:F,6,0),"")</f>
        <v/>
      </c>
      <c r="J202" s="18" t="str">
        <f>IFERROR(VLOOKUP(D202,DB!A:G,7,0),"")</f>
        <v/>
      </c>
      <c r="K202" s="19"/>
      <c r="L202" s="18" t="str">
        <f>IFERROR(VLOOKUP(D202,DB!A:I,9,0),"")</f>
        <v/>
      </c>
    </row>
    <row r="203" spans="1:12" ht="31.5" customHeight="1">
      <c r="A203" s="144"/>
      <c r="B203" s="145" t="str">
        <f>IFERROR(VLOOKUP(D203,DB!A:K,11,0),"")</f>
        <v/>
      </c>
      <c r="C203" s="145"/>
      <c r="D203" s="145"/>
      <c r="E203" s="145"/>
      <c r="F203" s="146"/>
      <c r="G203" s="147">
        <f ca="1">IFERROR(NOW()-F203,"-")</f>
        <v>46003.494509606484</v>
      </c>
      <c r="H203" s="146"/>
      <c r="I203" s="145" t="str">
        <f>IFERROR(VLOOKUP(D203,DB!A:F,6,0),"")</f>
        <v/>
      </c>
      <c r="J203" s="145" t="str">
        <f>IFERROR(VLOOKUP(D203,DB!A:G,7,0),"")</f>
        <v/>
      </c>
      <c r="K203" s="148"/>
      <c r="L203" s="145" t="str">
        <f>IFERROR(VLOOKUP(D203,DB!A:I,9,0),"")</f>
        <v/>
      </c>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46003.494509606484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46003.494509606484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46003.494509606484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46003.494509606484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46003.494509606484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46003.494509606484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46003.494509606484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46003.494509606484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46003.494509606484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46003.494509606484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46003.494509606484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46003.494509606484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46003.494509606484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46003.494509606484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46003.494509606484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46003.494509606484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46003.494509606484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46003.494509606484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46003.494509606484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46003.494509606484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46003.494509606484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46003.494509606484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46003.494509606484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46003.494509606484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46003.494509606484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46003.494509606484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46003.494509606484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46003.494509606484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46003.494509606484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46003.494509606484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46003.494509606484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46003.494509606484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46003.494509606484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46003.494509606484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46003.494509606484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46003.494509606484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46003.494509606484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46003.494509606484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46003.494509606484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46003.494509606484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46003.494509606484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46003.494509606484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46003.494509606484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46003.494509606484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46003.494509606484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46003.494509606484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46003.494509606484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46003.494509606484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46003.494509606484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46003.494509606484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46003.494509606484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46003.494509606484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46003.494509606484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46003.494509606484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46003.494509606484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46003.494509606484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46003.494509606484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46003.494509606484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46003.494509606484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46003.494509606484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46003.494509606484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46003.494509606484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46003.494509606484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46003.494509606484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46003.494509606484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46003.494509606484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46003.494509606484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46003.494509606484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46003.494509606484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46003.494509606484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46003.494509606484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46003.494509606484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46003.494509606484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46003.494509606484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46003.494509606484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46003.494509606484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46003.494509606484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46003.494509606484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46003.494509606484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46003.494509606484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46003.494509606484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46003.494509606484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46003.494509606484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46003.494509606484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46003.494509606484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46003.494509606484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46003.494509606484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46003.494509606484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46003.494509606484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46003.494509606484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46003.494509606484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46003.494509606484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46003.494509606484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46003.494509606484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46003.494509606484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46003.494509606484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46003.494509606484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46003.494509606484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46003.494509606484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46003.494509606484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46003.494509606484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46003.494509606484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46003.494509606484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46003.494509606484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46003.494509606484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46003.494509606484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46003.494509606484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46003.494509606484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46003.494509606484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46003.494509606484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46003.494509606484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46003.494509606484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46003.494509606484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46003.494509606484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46003.494509606484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46003.494509606484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46003.494509606484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46003.494509606484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46003.494509606484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46003.494509606484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46003.494509606484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46003.494509606484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46003.494509606484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46003.494509606484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46003.494509606484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46003.494509606484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46003.494509606484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46003.494509606484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46003.494509606484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46003.494509606484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46003.494509606484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46003.494509606484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46003.494509606484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46003.494509606484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46003.494509606484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46003.494509606484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46003.494509606484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46003.494509606484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46003.494509606484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46003.494509606484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46003.494509606484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46003.494509606484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46003.494509606484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46003.494509606484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46003.494509606484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46003.494509606484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46003.494509606484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46003.494509606484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46003.494509606484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46003.494509606484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46003.494509606484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46003.494509606484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46003.494509606484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46003.494509606484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46003.494509606484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46003.494509606484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46003.494509606484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46003.494509606484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46003.494509606484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46003.494509606484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46003.494509606484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46003.494509606484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46003.494509606484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46003.494509606484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46003.494509606484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46003.494509606484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46003.494509606484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46003.494509606484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46003.494509606484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46003.494509606484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46003.494509606484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46003.494509606484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46003.494509606484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46003.494509606484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46003.494509606484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46003.494509606484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46003.494509606484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46003.494509606484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46003.494509606484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46003.494509606484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46003.494509606484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46003.494509606484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46003.494509606484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46003.494509606484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46003.494509606484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46003.494509606484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46003.494509606484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46003.494509606484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46003.494509606484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46003.494509606484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46003.494509606484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46003.494509606484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46003.494509606484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46003.494509606484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46003.494509606484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46003.494509606484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46003.494509606484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46003.494509606484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46003.494509606484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46003.494509606484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46003.494509606484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46003.494509606484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46003.494509606484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46003.494509606484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46003.494509606484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46003.494509606484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46003.494509606484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46003.494509606484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46003.494509606484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46003.494509606484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46003.494509606484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46003.494509606484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46003.494509606484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46003.494509606484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46003.494509606484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46003.494509606484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46003.494509606484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46003.494509606484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46003.494509606484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46003.494509606484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46003.494509606484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46003.494509606484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46003.494509606484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46003.494509606484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46003.494509606484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46003.494509606484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46003.494509606484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46003.494509606484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46003.494509606484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46003.494509606484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46003.494509606484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46003.494509606484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46003.494509606484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46003.494509606484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46003.494509606484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46003.494509606484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46003.494509606484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46003.494509606484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46003.494509606484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46003.494509606484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46003.494509606484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46003.494509606484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46003.494509606484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46003.494509606484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46003.494509606484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46003.494509606484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46003.494509606484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46003.494509606484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46003.494509606484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46003.494509606484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46003.494509606484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46003.494509606484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46003.494509606484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46003.494509606484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46003.494509606484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46003.494509606484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46003.494509606484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46003.494509606484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46003.494509606484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46003.494509606484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46003.494509606484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46003.494509606484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46003.494509606484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46003.494509606484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46003.494509606484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46003.494509606484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46003.494509606484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46003.494509606484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46003.494509606484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46003.494509606484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46003.494509606484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46003.494509606484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46003.494509606484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46003.494509606484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46003.494509606484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46003.494509606484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46003.494509606484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46003.494509606484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46003.494509606484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46003.494509606484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46003.494509606484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46003.494509606484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46003.494509606484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46003.494509606484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46003.494509606484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46003.494509606484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46003.494509606484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46003.494509606484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46003.494509606484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46003.494509606484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46003.494509606484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46003.494509606484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46003.494509606484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46003.494509606484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46003.494509606484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46003.494509606484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46003.494509606484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46003.494509606484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46003.494509606484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46003.494509606484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46003.494509606484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46003.494509606484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46003.494509606484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46003.494509606484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46003.494509606484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46003.494509606484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46003.494509606484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46003.494509606484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46003.494509606484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46003.494509606484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46003.494509606484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46003.494509606484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46003.494509606484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46003.494509606484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46003.494509606484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46003.494509606484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46003.494509606484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46003.494509606484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46003.494509606484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46003.494509606484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46003.494509606484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46003.494509606484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46003.494509606484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46003.494509606484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46003.494509606484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46003.494509606484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46003.494509606484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46003.494509606484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46003.494509606484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46003.494509606484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46003.494509606484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46003.494509606484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46003.494509606484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46003.494509606484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46003.494509606484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46003.494509606484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46003.494509606484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46003.494509606484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46003.494509606484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46003.494509606484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46003.494509606484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46003.494509606484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46003.494509606484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46003.494509606484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46003.494509606484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46003.494509606484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46003.494509606484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46003.494509606484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46003.494509606484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46003.494509606484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46003.494509606484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46003.494509606484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46003.494509606484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46003.494509606484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46003.494509606484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46003.494509606484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46003.494509606484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46003.494509606484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46003.494509606484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46003.494509606484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46003.494509606484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46003.494509606484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46003.494509606484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46003.494509606484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46003.494509606484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46003.494509606484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46003.494509606484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46003.494509606484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46003.494509606484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46003.494509606484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46003.494509606484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46003.494509606484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46003.494509606484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46003.494509606484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46003.494509606484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46003.494509606484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46003.494509606484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46003.494509606484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46003.494509606484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46003.494509606484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46003.494509606484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46003.494509606484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46003.494509606484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46003.494509606484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46003.494509606484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46003.494509606484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46003.494509606484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46003.494509606484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46003.494509606484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46003.494509606484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46003.494509606484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46003.494509606484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46003.494509606484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46003.494509606484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46003.494509606484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46003.494509606484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46003.494509606484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46003.494509606484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46003.494509606484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46003.494509606484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46003.494509606484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46003.494509606484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46003.494509606484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46003.494509606484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46003.494509606484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46003.494509606484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46003.494509606484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46003.494509606484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46003.494509606484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46003.494509606484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46003.494509606484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46003.494509606484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46003.494509606484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46003.494509606484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46003.494509606484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46003.494509606484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46003.494509606484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46003.494509606484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46003.494509606484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46003.494509606484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46003.494509606484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46003.494509606484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46003.494509606484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46003.494509606484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46003.494509606484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46003.494509606484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46003.494509606484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46003.494509606484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46003.494509606484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46003.494509606484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46003.494509606484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46003.494509606484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46003.494509606484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46003.494509606484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46003.494509606484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46003.494509606484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46003.494509606484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46003.494509606484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46003.494509606484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46003.494509606484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46003.494509606484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46003.494509606484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46003.494509606484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46003.494509606484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46003.494509606484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46003.494509606484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46003.494509606484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46003.494509606484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46003.494509606484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46003.494509606484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46003.494509606484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46003.494509606484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46003.494509606484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46003.494509606484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46003.494509606484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46003.494509606484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46003.494509606484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46003.494509606484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46003.494509606484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46003.494509606484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46003.494509606484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46003.494509606484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46003.494509606484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46003.494509606484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46003.494509606484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46003.494509606484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46003.494509606484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46003.494509606484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46003.494509606484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46003.494509606484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46003.494509606484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46003.494509606484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46003.494509606484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46003.494509606484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46003.494509606484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46003.494509606484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46003.494509606484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46003.494509606484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46003.494509606484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46003.494509606484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46003.494509606484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46003.494509606484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46003.494509606484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46003.494509606484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46003.494509606484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46003.494509606484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46003.494509606484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46003.494509606484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46003.494509606484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46003.494509606484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46003.494509606484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46003.494509606484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46003.494509606484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46003.494509606484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46003.494509606484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46003.494509606484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46003.494509606484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46003.494509606484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46003.494509606484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46003.494509606484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46003.494509606484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46003.494509606484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46003.494509606484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46003.494509606484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46003.494509606484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46003.494509606484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46003.494509606484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46003.494509606484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46003.494509606484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46003.494509606484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46003.494509606484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46003.494509606484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46003.494509606484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46003.494509606484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46003.494509606484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46003.494509606484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46003.494509606484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46003.494509606484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46003.494509606484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46003.494509606484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46003.494509606484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46003.494509606484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46003.494509606484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46003.494509606484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46003.494509606484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46003.494509606484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46003.494509606484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46003.494509606484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46003.494509606484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46003.494509606484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46003.494509606484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46003.494509606484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46003.494509606484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46003.494509606484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46003.494509606484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46003.494509606484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46003.494509606484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46003.494509606484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46003.494509606484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46003.494509606484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46003.494509606484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46003.494509606484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46003.494509606484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46003.494509606484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46003.494509606484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46003.494509606484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46003.494509606484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46003.494509606484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46003.494509606484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46003.494509606484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46003.494509606484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46003.494509606484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46003.494509606484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46003.494509606484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46003.494509606484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46003.494509606484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46003.494509606484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46003.494509606484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46003.494509606484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46003.494509606484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46003.494509606484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46003.494509606484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46003.494509606484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46003.494509606484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46003.494509606484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46003.494509606484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46003.494509606484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46003.494509606484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46003.494509606484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46003.494509606484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46003.494509606484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46003.494509606484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46003.494509606484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46003.494509606484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46003.494509606484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46003.494509606484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46003.494509606484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46003.494509606484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46003.494509606484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46003.494509606484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46003.494509606484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46003.494509606484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46003.494509606484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46003.494509606484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46003.494509606484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46003.494509606484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46003.494509606484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46003.494509606484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46003.494509606484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46003.494509606484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46003.494509606484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46003.494509606484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46003.494509606484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46003.494509606484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46003.494509606484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46003.494509606484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46003.494509606484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46003.494509606484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46003.494509606484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46003.494509606484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46003.494509606484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46003.494509606484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46003.494509606484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46003.494509606484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46003.494509606484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46003.494509606484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46003.494509606484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46003.494509606484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46003.494509606484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46003.494509606484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46003.494509606484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46003.494509606484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46003.494509606484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46003.494509606484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46003.494509606484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46003.494509606484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46003.494509606484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46003.494509606484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46003.494509606484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46003.494509606484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46003.494509606484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46003.494509606484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46003.494509606484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46003.494509606484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46003.494509606484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46003.494509606484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46003.494509606484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46003.494509606484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46003.494509606484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46003.494509606484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46003.494509606484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46003.494509606484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46003.494509606484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46003.494509606484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46003.494509606484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46003.494509606484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46003.494509606484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46003.494509606484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46003.494509606484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46003.494509606484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46003.494509606484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46003.494509606484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46003.494509606484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46003.494509606484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46003.494509606484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46003.494509606484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46003.494509606484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46003.494509606484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46003.494509606484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46003.494509606484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46003.494509606484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46003.494509606484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46003.494509606484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46003.494509606484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46003.494509606484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46003.494509606484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46003.494509606484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46003.494509606484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46003.494509606484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46003.494509606484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46003.494509606484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46003.494509606484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46003.494509606484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46003.494509606484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46003.494509606484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46003.494509606484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46003.494509606484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46003.494509606484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46003.494509606484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46003.494509606484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46003.494509606484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46003.494509606484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46003.494509606484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46003.494509606484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46003.494509606484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46003.494509606484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46003.494509606484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46003.494509606484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46003.494509606484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46003.494509606484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46003.494509606484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46003.494509606484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46003.494509606484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46003.494509606484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46003.494509606484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46003.494509606484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46003.494509606484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46003.494509606484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46003.494509606484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46003.494509606484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46003.494509606484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46003.494509606484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46003.494509606484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46003.494509606484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46003.494509606484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46003.494509606484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46003.494509606484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46003.494509606484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46003.494509606484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46003.494509606484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46003.494509606484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46003.494509606484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46003.494509606484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46003.494509606484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46003.494509606484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46003.494509606484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46003.494509606484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46003.494509606484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46003.494509606484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46003.494509606484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46003.494509606484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46003.494509606484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46003.494509606484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46003.494509606484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46003.494509606484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46003.494509606484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46003.494509606484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46003.494509606484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46003.494509606484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46003.494509606484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46003.494509606484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46003.494509606484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46003.494509606484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46003.494509606484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46003.494509606484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46003.494509606484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46003.494509606484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46003.494509606484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46003.494509606484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46003.494509606484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46003.494509606484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46003.494509606484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46003.494509606484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46003.494509606484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46003.494509606484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46003.494509606484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46003.494509606484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46003.494509606484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46003.494509606484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46003.494509606484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46003.494509606484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46003.494509606484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46003.494509606484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46003.494509606484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46003.494509606484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46003.494509606484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46003.494509606484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46003.494509606484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46003.494509606484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46003.494509606484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46003.494509606484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46003.494509606484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46003.494509606484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46003.494509606484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46003.494509606484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46003.494509606484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46003.494509606484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46003.494509606484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46003.494509606484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46003.494509606484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46003.494509606484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46003.494509606484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46003.494509606484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46003.494509606484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46003.494509606484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46003.494509606484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46003.494509606484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46003.494509606484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46003.494509606484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46003.494509606484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46003.494509606484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46003.494509606484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46003.494509606484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46003.494509606484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46003.494509606484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46003.494509606484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46003.494509606484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46003.494509606484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46003.494509606484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46003.494509606484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46003.494509606484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46003.494509606484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46003.494509606484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46003.494509606484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46003.494509606484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46003.494509606484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46003.494509606484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46003.494509606484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46003.494509606484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46003.494509606484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46003.494509606484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46003.494509606484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46003.494509606484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46003.494509606484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46003.494509606484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46003.494509606484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46003.494509606484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46003.494509606484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46003.494509606484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46003.494509606484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46003.494509606484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46003.494509606484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46003.494509606484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46003.494509606484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46003.494509606484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46003.494509606484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46003.494509606484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46003.494509606484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46003.494509606484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46003.494509606484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46003.494509606484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46003.494509606484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46003.494509606484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46003.494509606484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46003.494509606484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46003.494509606484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46003.494509606484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46003.494509606484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46003.494509606484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46003.494509606484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46003.494509606484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46003.494509606484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46003.494509606484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46003.494509606484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46003.494509606484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46003.494509606484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46003.494509606484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46003.494509606484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46003.494509606484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46003.494509606484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46003.494509606484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46003.494509606484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46003.494509606484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46003.494509606484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46003.494509606484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46003.494509606484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46003.494509606484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46003.494509606484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46003.494509606484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46003.494509606484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46003.494509606484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46003.494509606484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46003.494509606484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46003.494509606484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46003.494509606484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46003.494509606484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46003.494509606484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46003.494509606484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46003.494509606484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46003.494509606484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46003.494509606484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46003.494509606484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46003.494509606484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46003.494509606484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46003.494509606484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46003.494509606484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46003.494509606484</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39122</v>
      </c>
      <c r="B2" s="87" t="str">
        <f>IFERROR(VLOOKUP(D2,DB!A:K,11,0),"")</f>
        <v>R4</v>
      </c>
      <c r="C2" s="89">
        <v>1</v>
      </c>
      <c r="D2" s="87" t="s">
        <v>35166</v>
      </c>
      <c r="E2" s="90" t="s">
        <v>39106</v>
      </c>
      <c r="F2" s="91">
        <v>45703.480717592596</v>
      </c>
      <c r="G2" s="92">
        <f ca="1">IFERROR(NOW()-F2,"")</f>
        <v>300.01379201388772</v>
      </c>
      <c r="H2" s="91">
        <v>45703.474768518521</v>
      </c>
      <c r="I2" s="91" t="str">
        <f>IFERROR(VLOOKUP(D2,DB!A:F,6,0),"")</f>
        <v>SCECO</v>
      </c>
      <c r="J2" s="91" t="str">
        <f>IFERROR(VLOOKUP(D2,DB!A:G,7,0),"")</f>
        <v>Dead</v>
      </c>
      <c r="K2" s="93" t="s">
        <v>39123</v>
      </c>
      <c r="L2" s="87" t="str">
        <f>IFERROR(VLOOKUP(D2,DB!A:I,9,0),"")</f>
        <v>Latis</v>
      </c>
    </row>
    <row r="3" spans="1:16" ht="19.5" customHeight="1">
      <c r="A3" s="106" t="s">
        <v>39124</v>
      </c>
      <c r="B3" s="106" t="str">
        <f>IFERROR(VLOOKUP(D3,DB!A:K,11,0),"")</f>
        <v>R4</v>
      </c>
      <c r="C3" s="89">
        <v>2</v>
      </c>
      <c r="D3" s="87" t="s">
        <v>32943</v>
      </c>
      <c r="E3" s="90" t="s">
        <v>39106</v>
      </c>
      <c r="F3" s="91">
        <v>45998.79414351852</v>
      </c>
      <c r="G3" s="92">
        <f t="shared" ref="G3" ca="1" si="0">IFERROR(NOW()-F3,"")</f>
        <v>4.70036608796363</v>
      </c>
      <c r="H3" s="91">
        <v>45998.664027777777</v>
      </c>
      <c r="I3" s="106" t="str">
        <f>IFERROR(VLOOKUP(D3,DB!A:F,6,0),"")</f>
        <v>SCECO</v>
      </c>
      <c r="J3" s="106" t="str">
        <f>IFERROR(VLOOKUP(D3,DB!A:G,7,0),"")</f>
        <v>Vandalized</v>
      </c>
      <c r="K3" s="93" t="s">
        <v>39125</v>
      </c>
      <c r="L3" s="87" t="str">
        <f>IFERROR(VLOOKUP(D3,DB!A:I,9,0),"")</f>
        <v>Latis</v>
      </c>
    </row>
    <row r="4" spans="1:16" ht="15" customHeight="1">
      <c r="A4" s="106" t="s">
        <v>39126</v>
      </c>
      <c r="B4" s="106" t="str">
        <f>IFERROR(VLOOKUP(D4,DB!A:K,11,0),"")</f>
        <v>R4</v>
      </c>
      <c r="C4" s="89">
        <v>1</v>
      </c>
      <c r="D4" s="87" t="s">
        <v>35887</v>
      </c>
      <c r="E4" s="90" t="s">
        <v>39106</v>
      </c>
      <c r="F4" s="91">
        <v>46000.733900462961</v>
      </c>
      <c r="G4" s="92">
        <f t="shared" ref="G4:G6" ca="1" si="1">IFERROR(NOW()-F4,"")</f>
        <v>2.7606091435227427</v>
      </c>
      <c r="H4" s="91">
        <v>46003.462881944448</v>
      </c>
      <c r="I4" s="106" t="str">
        <f>IFERROR(VLOOKUP(D4,DB!A:F,6,0),"")</f>
        <v>Generator-SG</v>
      </c>
      <c r="J4" s="106" t="str">
        <f>IFERROR(VLOOKUP(D4,DB!A:G,7,0),"")</f>
        <v>No BB Shifted</v>
      </c>
      <c r="K4" s="93" t="s">
        <v>39127</v>
      </c>
      <c r="L4" s="87" t="str">
        <f>IFERROR(VLOOKUP(D4,DB!A:I,9,0),"")</f>
        <v>Latis</v>
      </c>
    </row>
    <row r="5" spans="1:16" ht="15" customHeight="1">
      <c r="A5" s="106"/>
      <c r="B5" s="106" t="str">
        <f>IFERROR(VLOOKUP(D5,DB!A:K,11,0),"")</f>
        <v/>
      </c>
      <c r="C5" s="89"/>
      <c r="D5" s="87"/>
      <c r="E5" s="90"/>
      <c r="F5" s="91"/>
      <c r="G5" s="92">
        <f t="shared" ca="1" si="1"/>
        <v>46003.494509606484</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46003.494509606484</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46003.494509606484</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46003.494509606484</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46003.494509606484</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46003.494509606484</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46003.494509606484</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46003.494509606484</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46003.494509606484</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46003.494509606484</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46003.494509606484</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46003.494509606484</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46003.494509606484</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46003.494509606484</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46003.494509606484</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46003.494509606484</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46003.494509606484</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46003.494509606484</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46003.494509606484</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46003.494509606484</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46003.494509606484</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46003.494509606484</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46003.494509606484</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46003.494509606484</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46003.494509606484</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46003.494509606484</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46003.494509606484</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46003.494509606484</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46003.494509606484</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46003.494509606484</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46003.494509606484</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46003.494509606484</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46003.494509606484</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46003.494509606484</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46003.494509606484</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46003.494509606484</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46003.494509606484</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46003.494509606484</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46003.494509606484</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46003.494509606484</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46003.494509606484</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46003.494509606484</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46003.494509606484</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46003.494509606484</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46003.494509606484</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46003.494509606484</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46003.494509606484</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46003.494509606484</v>
      </c>
      <c r="H52" s="91"/>
      <c r="I52" s="106" t="str">
        <f>IFERROR(VLOOKUP(D52,DB!A:F,6,0),"")</f>
        <v/>
      </c>
      <c r="J52" s="106" t="str">
        <f>IFERROR(VLOOKUP(D52,DB!A:G,7,0),"")</f>
        <v/>
      </c>
      <c r="K52" s="93"/>
      <c r="L52" s="87"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7"/>
  <sheetViews>
    <sheetView workbookViewId="0">
      <selection activeCell="K18" sqref="K18"/>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39128</v>
      </c>
    </row>
    <row r="2" spans="1:13" s="39" customFormat="1">
      <c r="A2" s="37" t="s">
        <v>39129</v>
      </c>
      <c r="B2" s="37" t="str">
        <f>IFERROR(VLOOKUP(D2,[1]DB!A:K,11,0),"")</f>
        <v>R5</v>
      </c>
      <c r="C2" s="37">
        <v>3</v>
      </c>
      <c r="D2" s="99" t="s">
        <v>36085</v>
      </c>
      <c r="E2" s="37" t="s">
        <v>39106</v>
      </c>
      <c r="F2" s="38">
        <v>45891.832060185188</v>
      </c>
      <c r="G2" s="101">
        <f ca="1">IFERROR(NOW()-F2,"")</f>
        <v>111.66244942129561</v>
      </c>
      <c r="H2" s="38">
        <v>45891.790393518517</v>
      </c>
      <c r="I2" s="37" t="str">
        <f>IFERROR(VLOOKUP(D2,[1]DB!A:F,6,0),"")</f>
        <v>Generator-SG</v>
      </c>
      <c r="J2" s="37" t="str">
        <f>IFERROR(VLOOKUP(D2,[1]DB!A:G,7,0),"")</f>
        <v>Vandalized</v>
      </c>
      <c r="K2" s="37" t="s">
        <v>39130</v>
      </c>
      <c r="L2" s="37" t="str">
        <f>IFERROR(VLOOKUP(D2,[1]DB!A:I,9,0),"")</f>
        <v>Latis</v>
      </c>
      <c r="M2" s="154"/>
    </row>
    <row r="3" spans="1:13" s="39" customFormat="1" ht="30.75">
      <c r="A3" s="37" t="s">
        <v>39131</v>
      </c>
      <c r="B3" s="37" t="str">
        <f>IFERROR(VLOOKUP(D3,[1]DB!A:K,11,0),"")</f>
        <v>R5</v>
      </c>
      <c r="C3" s="37">
        <v>1</v>
      </c>
      <c r="D3" s="37" t="s">
        <v>33407</v>
      </c>
      <c r="E3" s="37" t="s">
        <v>39109</v>
      </c>
      <c r="F3" s="38">
        <v>45926.188877314817</v>
      </c>
      <c r="G3" s="101">
        <f t="shared" ref="G3" ca="1" si="0">IFERROR(NOW()-F3,"")</f>
        <v>77.30563229166728</v>
      </c>
      <c r="H3" s="38">
        <v>45926.158159722225</v>
      </c>
      <c r="I3" s="37" t="str">
        <f>IFERROR(VLOOKUP(D3,[1]DB!A:F,6,0),"")</f>
        <v>SCECO</v>
      </c>
      <c r="J3" s="37" t="str">
        <f>IFERROR(VLOOKUP(D3,[1]DB!A:G,7,0),"")</f>
        <v>Good</v>
      </c>
      <c r="K3" s="37" t="s">
        <v>39132</v>
      </c>
      <c r="L3" s="37" t="str">
        <f>IFERROR(VLOOKUP(D3,[1]DB!A:I,9,0),"")</f>
        <v>Latis</v>
      </c>
      <c r="M3" s="37"/>
    </row>
    <row r="4" spans="1:13" s="39" customFormat="1" ht="45.75" customHeight="1">
      <c r="A4" s="102" t="s">
        <v>39133</v>
      </c>
      <c r="B4" s="102" t="str">
        <f>IFERROR(VLOOKUP(D4,[1]DB!A:K,11,0),"")</f>
        <v>R5</v>
      </c>
      <c r="C4" s="102">
        <v>1</v>
      </c>
      <c r="D4" s="102" t="s">
        <v>34832</v>
      </c>
      <c r="E4" s="102" t="s">
        <v>39109</v>
      </c>
      <c r="F4" s="103">
        <v>45948.661111111112</v>
      </c>
      <c r="G4" s="104">
        <f t="shared" ref="G4" ca="1" si="1">IFERROR(NOW()-F4,"")</f>
        <v>54.833398495371512</v>
      </c>
      <c r="H4" s="103">
        <v>45948.661111111112</v>
      </c>
      <c r="I4" s="102" t="str">
        <f>IFERROR(VLOOKUP(D4,[1]DB!A:F,6,0),"")</f>
        <v>SCECO</v>
      </c>
      <c r="J4" s="102" t="str">
        <f>IFERROR(VLOOKUP(D4,[1]DB!A:G,7,0),"")</f>
        <v>Dead</v>
      </c>
      <c r="K4" s="102" t="s">
        <v>39134</v>
      </c>
      <c r="L4" s="102" t="str">
        <f>IFERROR(VLOOKUP(D4,[1]DB!A:I,9,0),"")</f>
        <v>Latis</v>
      </c>
      <c r="M4" s="37"/>
    </row>
    <row r="5" spans="1:13" s="39" customFormat="1" ht="30.75">
      <c r="A5" s="102" t="s">
        <v>39135</v>
      </c>
      <c r="B5" s="102" t="str">
        <f>IFERROR(VLOOKUP(D5,[1]DB!A:K,11,0),"")</f>
        <v>R5</v>
      </c>
      <c r="C5" s="102">
        <v>1</v>
      </c>
      <c r="D5" s="102" t="s">
        <v>36592</v>
      </c>
      <c r="E5" s="102" t="s">
        <v>39106</v>
      </c>
      <c r="F5" s="103">
        <v>45981.373298611114</v>
      </c>
      <c r="G5" s="104">
        <f ca="1">IFERROR(NOW()-F5,"")</f>
        <v>22.121210995370348</v>
      </c>
      <c r="H5" s="130">
        <v>45981.360798611109</v>
      </c>
      <c r="I5" s="102" t="str">
        <f>IFERROR(VLOOKUP(D5,[1]DB!A:F,6,0),"")</f>
        <v>SCECO</v>
      </c>
      <c r="J5" s="102" t="str">
        <f>IFERROR(VLOOKUP(D5,[1]DB!A:G,7,0),"")</f>
        <v>Dead</v>
      </c>
      <c r="K5" s="102" t="s">
        <v>39136</v>
      </c>
      <c r="L5" s="102" t="str">
        <f>IFERROR(VLOOKUP(D5,[1]DB!A:I,9,0),"")</f>
        <v>Latis</v>
      </c>
      <c r="M5" s="37"/>
    </row>
    <row r="6" spans="1:13">
      <c r="A6" s="37" t="s">
        <v>39137</v>
      </c>
      <c r="B6" s="37" t="str">
        <f>IFERROR(VLOOKUP(D6,[1]DB!A:K,11,0),"")</f>
        <v>R5</v>
      </c>
      <c r="C6" s="37">
        <v>1</v>
      </c>
      <c r="D6" s="37" t="s">
        <v>37850</v>
      </c>
      <c r="E6" s="37" t="s">
        <v>39106</v>
      </c>
      <c r="F6" s="38">
        <v>45997.107488425929</v>
      </c>
      <c r="G6" s="129">
        <f t="shared" ref="G6" ca="1" si="2">IFERROR(NOW()-F6,"")</f>
        <v>6.3870211805551662</v>
      </c>
      <c r="H6" s="38">
        <v>45997.093599537038</v>
      </c>
      <c r="I6" s="37" t="str">
        <f>IFERROR(VLOOKUP(D6,[1]DB!A:F,6,0),"")</f>
        <v>SCECO</v>
      </c>
      <c r="J6" s="37" t="str">
        <f>IFERROR(VLOOKUP(D6,[1]DB!A:G,7,0),"")</f>
        <v>In progress</v>
      </c>
      <c r="K6" s="37" t="s">
        <v>39138</v>
      </c>
      <c r="L6" s="37" t="str">
        <f>IFERROR(VLOOKUP(D6,[1]DB!A:I,9,0),"")</f>
        <v>Latis</v>
      </c>
      <c r="M6" s="37"/>
    </row>
    <row r="7" spans="1:13">
      <c r="A7" s="99" t="s">
        <v>39139</v>
      </c>
      <c r="B7" s="37" t="str">
        <f>IFERROR(VLOOKUP(D7,[1]DB!A:K,11,0),"")</f>
        <v>R5</v>
      </c>
      <c r="C7" s="37">
        <v>1</v>
      </c>
      <c r="D7" s="37" t="s">
        <v>33475</v>
      </c>
      <c r="E7" s="37" t="s">
        <v>39106</v>
      </c>
      <c r="F7" s="38">
        <v>46002.119513888887</v>
      </c>
      <c r="G7" s="129">
        <f ca="1">IFERROR(NOW()-F7,"")</f>
        <v>1.374995717596903</v>
      </c>
      <c r="H7" s="38">
        <v>46002.086875000001</v>
      </c>
      <c r="I7" s="37" t="str">
        <f>IFERROR(VLOOKUP(D7,[1]DB!A:F,6,0),"")</f>
        <v>SCECO</v>
      </c>
      <c r="J7" s="37" t="str">
        <f>IFERROR(VLOOKUP(D7,[1]DB!A:G,7,0),"")</f>
        <v>Good</v>
      </c>
      <c r="K7" s="37" t="s">
        <v>39140</v>
      </c>
      <c r="L7" s="37" t="str">
        <f>IFERROR(VLOOKUP(D7,[1]DB!A:I,9,0),"")</f>
        <v>Latis</v>
      </c>
      <c r="M7" s="37"/>
    </row>
    <row r="8" spans="1:13">
      <c r="A8" s="151"/>
      <c r="B8" s="37" t="str">
        <f>IFERROR(VLOOKUP(D8,[1]DB!A:K,11,0),"")</f>
        <v/>
      </c>
      <c r="C8" s="151"/>
      <c r="D8" s="151"/>
      <c r="E8" s="151"/>
      <c r="F8" s="152"/>
      <c r="G8" s="153">
        <f t="shared" ref="G8:G60" ca="1" si="3">IFERROR(NOW()-F8,"")</f>
        <v>46003.494509606484</v>
      </c>
      <c r="H8" s="152"/>
      <c r="I8" s="151" t="str">
        <f>IFERROR(VLOOKUP(D8,[1]DB!A:F,6,0),"")</f>
        <v/>
      </c>
      <c r="J8" s="151" t="str">
        <f>IFERROR(VLOOKUP(D8,[1]DB!A:G,7,0),"")</f>
        <v/>
      </c>
      <c r="K8" s="151"/>
      <c r="L8" s="151" t="str">
        <f>IFERROR(VLOOKUP(D8,[1]DB!A:I,9,0),"")</f>
        <v/>
      </c>
      <c r="M8" s="151"/>
    </row>
    <row r="9" spans="1:13">
      <c r="A9" s="151"/>
      <c r="B9" s="151" t="str">
        <f>IFERROR(VLOOKUP(D9,[1]DB!A:K,11,0),"")</f>
        <v/>
      </c>
      <c r="C9" s="151"/>
      <c r="D9" s="151"/>
      <c r="E9" s="151"/>
      <c r="F9" s="152"/>
      <c r="G9" s="153">
        <f t="shared" ca="1" si="3"/>
        <v>46003.494509606484</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46003.494509606484</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46003.494509606484</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46003.494509606484</v>
      </c>
      <c r="H12" s="152"/>
      <c r="I12" s="151" t="str">
        <f>IFERROR(VLOOKUP(D12,[1]DB!A:F,6,0),"")</f>
        <v/>
      </c>
      <c r="J12" s="151" t="str">
        <f>IFERROR(VLOOKUP(D12,[1]DB!A:G,7,0),"")</f>
        <v/>
      </c>
      <c r="K12" s="151"/>
      <c r="L12" s="151" t="str">
        <f>IFERROR(VLOOKUP(D12,[1]DB!A:I,9,0),"")</f>
        <v/>
      </c>
      <c r="M12" s="151"/>
    </row>
    <row r="13" spans="1:13">
      <c r="A13" s="151"/>
      <c r="B13" s="151"/>
      <c r="C13" s="151"/>
      <c r="D13" s="151"/>
      <c r="E13" s="151"/>
      <c r="F13" s="152"/>
      <c r="G13" s="153">
        <f t="shared" ca="1" si="3"/>
        <v>46003.494509606484</v>
      </c>
      <c r="H13" s="152"/>
      <c r="I13" s="151"/>
      <c r="J13" s="151"/>
      <c r="K13" s="151"/>
      <c r="L13" s="151" t="str">
        <f>IFERROR(VLOOKUP(D13,[1]DB!A:I,9,0),"")</f>
        <v/>
      </c>
      <c r="M13" s="151"/>
    </row>
    <row r="14" spans="1:13">
      <c r="A14" s="151"/>
      <c r="B14" s="151"/>
      <c r="C14" s="151"/>
      <c r="D14" s="151"/>
      <c r="E14" s="151"/>
      <c r="F14" s="152"/>
      <c r="G14" s="153">
        <f t="shared" ca="1" si="3"/>
        <v>46003.494509606484</v>
      </c>
      <c r="H14" s="152"/>
      <c r="I14" s="151"/>
      <c r="J14" s="151"/>
      <c r="K14" s="151"/>
      <c r="L14" s="151"/>
      <c r="M14" s="151"/>
    </row>
    <row r="15" spans="1:13">
      <c r="A15" s="151"/>
      <c r="B15" s="151" t="str">
        <f>IFERROR(VLOOKUP(D15,[1]DB!A:K,11,0),"")</f>
        <v/>
      </c>
      <c r="C15" s="151"/>
      <c r="D15" s="151"/>
      <c r="E15" s="151"/>
      <c r="F15" s="152"/>
      <c r="G15" s="153">
        <f t="shared" ca="1" si="3"/>
        <v>46003.494509606484</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46003.494509606484</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46003.494509606484</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46003.494509606484</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46003.494509606484</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46003.494509606484</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46003.494509606484</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46003.494509606484</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46003.494509606484</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46003.494509606484</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46003.494509606484</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46003.494509606484</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46003.494509606484</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46003.494509606484</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46003.494509606484</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46003.494509606484</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46003.494509606484</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46003.494509606484</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46003.494509606484</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46003.494509606484</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46003.494509606484</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46003.494509606484</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46003.494509606484</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46003.494509606484</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46003.494509606484</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46003.494509606484</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46003.494509606484</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46003.494509606484</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46003.494509606484</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46003.494509606484</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46003.494509606484</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46003.494509606484</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46003.494509606484</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46003.494509606484</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46003.494509606484</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46003.494509606484</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46003.494509606484</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46003.494509606484</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46003.494509606484</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46003.494509606484</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46003.494509606484</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46003.494509606484</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46003.494509606484</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46003.494509606484</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46003.494509606484</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46003.494509606484</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ref="G61:G67" ca="1" si="4">IFERROR(NOW()-F61,"")</f>
        <v>46003.494509606484</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4"/>
        <v>46003.494509606484</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46003.494509606484</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46003.494509606484</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46003.494509606484</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46003.494509606484</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46003.494509606484</v>
      </c>
      <c r="H67" s="152"/>
      <c r="I67" s="151" t="str">
        <f>IFERROR(VLOOKUP(D67,[1]DB!A:F,6,0),"")</f>
        <v/>
      </c>
      <c r="J67" s="151" t="str">
        <f>IFERROR(VLOOKUP(D67,[1]DB!A:G,7,0),"")</f>
        <v/>
      </c>
      <c r="K67" s="151"/>
      <c r="L67" s="151" t="str">
        <f>IFERROR(VLOOKUP(D67,[1]DB!A:I,9,0),"")</f>
        <v/>
      </c>
      <c r="M67" s="151"/>
    </row>
  </sheetData>
  <dataValidations count="2">
    <dataValidation allowBlank="1" showInputMessage="1" showErrorMessage="1" sqref="E1" xr:uid="{920C6338-E771-4DAE-8C89-92A9093EA4DE}"/>
    <dataValidation type="list" allowBlank="1" showInputMessage="1" showErrorMessage="1" sqref="E2:E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6"/>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39141</v>
      </c>
      <c r="B2" s="114" t="str">
        <f>IFERROR(VLOOKUP(D2,DB!A:K,11,0),"")</f>
        <v>R6</v>
      </c>
      <c r="C2" s="115">
        <v>1</v>
      </c>
      <c r="D2" s="114" t="s">
        <v>35929</v>
      </c>
      <c r="E2" s="136" t="s">
        <v>39106</v>
      </c>
      <c r="F2" s="116">
        <v>46003.469664351855</v>
      </c>
      <c r="G2" s="72">
        <f t="shared" ref="G2:G44" ca="1" si="0">IFERROR(NOW()-F2,"-")</f>
        <v>2.4845254629326519E-2</v>
      </c>
      <c r="H2" s="116">
        <v>46003.463703703703</v>
      </c>
      <c r="I2" s="114" t="str">
        <f>IFERROR(VLOOKUP(D2,DB!A:F,6,0),"")</f>
        <v>SCECO</v>
      </c>
      <c r="J2" s="114" t="str">
        <f>IFERROR(VLOOKUP(D2,DB!A:G,7,0),"")</f>
        <v>Dead</v>
      </c>
      <c r="K2" s="117" t="s">
        <v>39142</v>
      </c>
      <c r="L2" s="131" t="str">
        <f>IFERROR(VLOOKUP(D2,DB!A:I,9,0),"")</f>
        <v>Latis</v>
      </c>
    </row>
    <row r="3" spans="1:16382" ht="31.5" customHeight="1">
      <c r="A3" s="113"/>
      <c r="B3" s="114" t="str">
        <f>IFERROR(VLOOKUP(D3,DB!A:K,11,0),"")</f>
        <v/>
      </c>
      <c r="C3" s="115"/>
      <c r="D3" s="114"/>
      <c r="E3" s="136"/>
      <c r="F3" s="116"/>
      <c r="G3" s="72">
        <f t="shared" ca="1" si="0"/>
        <v>46003.494509606484</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46003.494509606484</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46003.494509606484</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46003.494509606484</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46003.494509606484</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46003.494509606484</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46003.494509606484</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46003.494509606484</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46003.494509606484</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46003.494509606484</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46003.494509606484</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46003.494509606484</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46003.494509606484</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46003.494509606484</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46003.494509606484</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46003.494509606484</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46003.494509606484</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46003.494509606484</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46003.494509606484</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46003.494509606484</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46003.494509606484</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46003.494509606484</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46003.494509606484</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46003.494509606484</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46003.494509606484</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46003.494509606484</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46003.494509606484</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46003.494509606484</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46003.494509606484</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46003.494509606484</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46003.494509606484</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46003.494509606484</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46003.494509606484</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46003.494509606484</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46003.494509606484</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46003.494509606484</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46003.494509606484</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46003.494509606484</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46003.494509606484</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46003.494509606484</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46003.494509606484</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46003.494509606484</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ref="G45:G108" ca="1" si="1">IFERROR(NOW()-F45,"-")</f>
        <v>46003.494509606484</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46003.494509606484</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46003.494509606484</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46003.494509606484</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46003.494509606484</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46003.494509606484</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46003.494509606484</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46003.494509606484</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46003.494509606484</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46003.494509606484</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46003.494509606484</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46003.494509606484</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46003.494509606484</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46003.494509606484</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46003.494509606484</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46003.494509606484</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46003.494509606484</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46003.494509606484</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46003.494509606484</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46003.494509606484</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46003.494509606484</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46003.494509606484</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46003.494509606484</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46003.494509606484</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46003.494509606484</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46003.494509606484</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46003.494509606484</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46003.494509606484</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46003.494509606484</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46003.494509606484</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46003.494509606484</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46003.494509606484</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46003.494509606484</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46003.494509606484</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46003.494509606484</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46003.494509606484</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46003.494509606484</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46003.494509606484</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46003.494509606484</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46003.494509606484</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46003.494509606484</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46003.494509606484</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46003.494509606484</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46003.494509606484</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46003.494509606484</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46003.494509606484</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46003.494509606484</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46003.494509606484</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46003.494509606484</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46003.494509606484</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46003.494509606484</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46003.494509606484</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46003.494509606484</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46003.494509606484</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46003.494509606484</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46003.494509606484</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46003.494509606484</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46003.494509606484</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46003.494509606484</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46003.494509606484</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46003.494509606484</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46003.494509606484</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46003.494509606484</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46003.494509606484</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ref="G109:G172" ca="1" si="2">IFERROR(NOW()-F109,"-")</f>
        <v>46003.494509606484</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46003.494509606484</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46003.494509606484</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46003.494509606484</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46003.494509606484</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46003.494509606484</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46003.494509606484</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46003.494509606484</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46003.494509606484</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46003.494509606484</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46003.494509606484</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46003.494509606484</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46003.494509606484</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46003.494509606484</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46003.494509606484</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46003.494509606484</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46003.494509606484</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46003.494509606484</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46003.494509606484</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46003.494509606484</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46003.494509606484</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46003.494509606484</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46003.494509606484</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46003.494509606484</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46003.494509606484</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46003.494509606484</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46003.494509606484</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46003.494509606484</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46003.494509606484</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46003.494509606484</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46003.494509606484</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46003.494509606484</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46003.494509606484</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46003.494509606484</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46003.494509606484</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46003.494509606484</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46003.494509606484</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46003.494509606484</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46003.494509606484</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46003.494509606484</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46003.494509606484</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46003.494509606484</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46003.494509606484</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46003.494509606484</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46003.494509606484</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46003.494509606484</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46003.494509606484</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46003.494509606484</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46003.494509606484</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46003.494509606484</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46003.494509606484</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46003.494509606484</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46003.494509606484</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46003.494509606484</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46003.494509606484</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46003.494509606484</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46003.494509606484</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46003.494509606484</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46003.494509606484</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46003.494509606484</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46003.494509606484</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46003.494509606484</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46003.494509606484</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46003.494509606484</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ref="G173:G236" ca="1" si="3">IFERROR(NOW()-F173,"-")</f>
        <v>46003.494509606484</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46003.494509606484</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46003.494509606484</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46003.494509606484</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46003.494509606484</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46003.494509606484</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46003.494509606484</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46003.494509606484</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46003.494509606484</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46003.494509606484</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46003.494509606484</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46003.494509606484</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46003.494509606484</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46003.494509606484</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46003.494509606484</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46003.494509606484</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46003.494509606484</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46003.494509606484</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46003.494509606484</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46003.494509606484</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46003.494509606484</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46003.494509606484</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46003.494509606484</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46003.494509606484</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46003.494509606484</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46003.494509606484</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46003.494509606484</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46003.494509606484</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46003.494509606484</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46003.494509606484</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46003.494509606484</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46003.494509606484</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46003.494509606484</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46003.494509606484</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46003.494509606484</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46003.494509606484</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46003.494509606484</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46003.494509606484</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46003.494509606484</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46003.494509606484</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46003.494509606484</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46003.494509606484</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46003.494509606484</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46003.494509606484</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46003.494509606484</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46003.494509606484</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46003.494509606484</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46003.494509606484</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46003.494509606484</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46003.494509606484</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46003.494509606484</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46003.494509606484</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46003.494509606484</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46003.494509606484</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46003.494509606484</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46003.494509606484</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46003.494509606484</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46003.494509606484</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46003.494509606484</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46003.494509606484</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46003.494509606484</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46003.494509606484</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46003.494509606484</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46003.494509606484</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ref="G237:G300" ca="1" si="4">IFERROR(NOW()-F237,"-")</f>
        <v>46003.494509606484</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46003.494509606484</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46003.494509606484</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46003.494509606484</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46003.494509606484</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46003.494509606484</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46003.494509606484</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46003.494509606484</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46003.494509606484</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46003.494509606484</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46003.494509606484</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46003.494509606484</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46003.494509606484</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46003.494509606484</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46003.494509606484</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46003.494509606484</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46003.494509606484</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46003.494509606484</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46003.494509606484</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46003.494509606484</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46003.494509606484</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46003.494509606484</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46003.494509606484</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46003.494509606484</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46003.494509606484</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46003.494509606484</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46003.494509606484</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46003.494509606484</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46003.494509606484</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46003.494509606484</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46003.494509606484</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46003.494509606484</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46003.494509606484</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46003.494509606484</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46003.494509606484</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46003.494509606484</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46003.494509606484</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46003.494509606484</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46003.494509606484</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46003.494509606484</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46003.494509606484</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46003.494509606484</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46003.494509606484</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46003.494509606484</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46003.494509606484</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46003.494509606484</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46003.494509606484</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46003.494509606484</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46003.494509606484</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46003.494509606484</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46003.494509606484</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46003.494509606484</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46003.494509606484</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46003.494509606484</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46003.494509606484</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46003.494509606484</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46003.494509606484</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46003.494509606484</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46003.494509606484</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46003.494509606484</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46003.494509606484</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46003.494509606484</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46003.494509606484</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46003.494509606484</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ref="G301:G364" ca="1" si="5">IFERROR(NOW()-F301,"-")</f>
        <v>46003.494509606484</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46003.494509606484</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46003.494509606484</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46003.494509606484</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46003.494509606484</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46003.494509606484</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46003.494509606484</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46003.494509606484</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46003.494509606484</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46003.494509606484</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46003.494509606484</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46003.494509606484</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46003.494509606484</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46003.494509606484</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46003.494509606484</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46003.494509606484</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46003.494509606484</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46003.494509606484</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46003.494509606484</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46003.494509606484</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46003.494509606484</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46003.494509606484</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46003.494509606484</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46003.494509606484</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46003.494509606484</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46003.494509606484</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46003.494509606484</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46003.494509606484</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46003.494509606484</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46003.494509606484</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46003.494509606484</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46003.494509606484</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46003.494509606484</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46003.494509606484</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46003.494509606484</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46003.494509606484</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46003.494509606484</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46003.494509606484</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46003.494509606484</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46003.494509606484</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46003.494509606484</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46003.494509606484</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46003.494509606484</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46003.494509606484</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46003.494509606484</v>
      </c>
      <c r="H345" s="116"/>
      <c r="I345" s="114" t="str">
        <f>IFERROR(VLOOKUP(D345,DB!A:F,6,0),"")</f>
        <v/>
      </c>
      <c r="J345" s="114" t="str">
        <f>IFERROR(VLOOKUP(D345,DB!A:G,7,0),"")</f>
        <v/>
      </c>
      <c r="K345" s="117"/>
      <c r="L345" s="131" t="str">
        <f>IFERROR(VLOOKUP(D345,DB!A:I,9,0),"")</f>
        <v/>
      </c>
    </row>
    <row r="346" spans="1:12" ht="31.5" customHeight="1">
      <c r="A346" s="137"/>
      <c r="B346" s="138" t="str">
        <f>IFERROR(VLOOKUP(D346,DB!A:K,11,0),"")</f>
        <v/>
      </c>
      <c r="C346" s="139"/>
      <c r="D346" s="138"/>
      <c r="E346" s="136"/>
      <c r="F346" s="140"/>
      <c r="G346" s="141">
        <f t="shared" ca="1" si="5"/>
        <v>46003.494509606484</v>
      </c>
      <c r="H346" s="140"/>
      <c r="I346" s="138" t="str">
        <f>IFERROR(VLOOKUP(D346,DB!A:F,6,0),"")</f>
        <v/>
      </c>
      <c r="J346" s="138" t="str">
        <f>IFERROR(VLOOKUP(D346,DB!A:G,7,0),"")</f>
        <v/>
      </c>
      <c r="K346" s="142"/>
      <c r="L346" s="143" t="str">
        <f>IFERROR(VLOOKUP(D346,DB!A:I,9,0),"")</f>
        <v/>
      </c>
    </row>
  </sheetData>
  <dataValidations count="2">
    <dataValidation allowBlank="1" showInputMessage="1" showErrorMessage="1" sqref="E1" xr:uid="{9E1BC488-8814-4F8A-8DBE-742B3278AB71}"/>
    <dataValidation type="list" allowBlank="1" showInputMessage="1" showErrorMessage="1" sqref="E2:E3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2025-12-12T08:54:38Z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